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070" windowWidth="14625" windowHeight="8325" tabRatio="780" activeTab="0"/>
  </bookViews>
  <sheets>
    <sheet name="Titelblatt" sheetId="1" r:id="rId1"/>
    <sheet name="Beschreibung" sheetId="2" r:id="rId2"/>
    <sheet name="Beispiel" sheetId="3" r:id="rId3"/>
    <sheet name="Zusammenfassung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</sheets>
  <definedNames>
    <definedName name="_scenchg1" localSheetId="1" hidden="1">'Beschreibung'!$N$10</definedName>
    <definedName name="_xlnm.Print_Area" localSheetId="4">'1'!$A$1:$BC$52</definedName>
    <definedName name="_xlnm.Print_Area" localSheetId="13">'10'!$A$1:$BC$52</definedName>
    <definedName name="_xlnm.Print_Area" localSheetId="14">'11'!$A$1:$BC$52</definedName>
    <definedName name="_xlnm.Print_Area" localSheetId="15">'12'!$A$1:$BC$52</definedName>
    <definedName name="_xlnm.Print_Area" localSheetId="16">'13'!$A$1:$BC$52</definedName>
    <definedName name="_xlnm.Print_Area" localSheetId="5">'2'!$A$1:$BC$52</definedName>
    <definedName name="_xlnm.Print_Area" localSheetId="6">'3'!$A$1:$BC$52</definedName>
    <definedName name="_xlnm.Print_Area" localSheetId="7">'4'!$A$1:$BC$52</definedName>
    <definedName name="_xlnm.Print_Area" localSheetId="8">'5'!$A$1:$BC$52</definedName>
    <definedName name="_xlnm.Print_Area" localSheetId="9">'6'!$A$1:$BC$52</definedName>
    <definedName name="_xlnm.Print_Area" localSheetId="10">'7'!$A$1:$BC$52</definedName>
    <definedName name="_xlnm.Print_Area" localSheetId="11">'8'!$A$1:$BC$52</definedName>
    <definedName name="_xlnm.Print_Area" localSheetId="12">'9'!$A$1:$BC$52</definedName>
    <definedName name="_xlnm.Print_Area" localSheetId="2">'Beispiel'!$A$1:$BC$52</definedName>
    <definedName name="_xlnm.Print_Area" localSheetId="0">'Titelblatt'!$A$1:$AL$43</definedName>
    <definedName name="scen_change" localSheetId="1" hidden="1">'Beschreibung'!$N$10</definedName>
    <definedName name="scen_name1" localSheetId="1" hidden="1">"Test"</definedName>
    <definedName name="scen_num" localSheetId="1" hidden="1">1</definedName>
    <definedName name="scen_user1" localSheetId="1" hidden="1">"mbu"</definedName>
    <definedName name="scen_value1" localSheetId="1" hidden="1">{"38278"}</definedName>
    <definedName name="Z_74DED1E8_0460_4409_99B5_89FCC0080426_.wvu.FilterData" localSheetId="4" hidden="1">'1'!$W$61:$AL$64</definedName>
    <definedName name="Z_74DED1E8_0460_4409_99B5_89FCC0080426_.wvu.FilterData" localSheetId="13" hidden="1">'10'!$V$61:$AK$64</definedName>
    <definedName name="Z_74DED1E8_0460_4409_99B5_89FCC0080426_.wvu.FilterData" localSheetId="14" hidden="1">'11'!$V$61:$AK$64</definedName>
    <definedName name="Z_74DED1E8_0460_4409_99B5_89FCC0080426_.wvu.FilterData" localSheetId="15" hidden="1">'12'!$V$61:$AK$64</definedName>
    <definedName name="Z_74DED1E8_0460_4409_99B5_89FCC0080426_.wvu.FilterData" localSheetId="16" hidden="1">'13'!$V$61:$AK$64</definedName>
    <definedName name="Z_74DED1E8_0460_4409_99B5_89FCC0080426_.wvu.FilterData" localSheetId="5" hidden="1">'2'!$V$61:$AK$64</definedName>
    <definedName name="Z_74DED1E8_0460_4409_99B5_89FCC0080426_.wvu.FilterData" localSheetId="6" hidden="1">'3'!$V$61:$AK$64</definedName>
    <definedName name="Z_74DED1E8_0460_4409_99B5_89FCC0080426_.wvu.FilterData" localSheetId="7" hidden="1">'4'!$V$61:$AK$64</definedName>
    <definedName name="Z_74DED1E8_0460_4409_99B5_89FCC0080426_.wvu.FilterData" localSheetId="8" hidden="1">'5'!$V$61:$AK$64</definedName>
    <definedName name="Z_74DED1E8_0460_4409_99B5_89FCC0080426_.wvu.FilterData" localSheetId="9" hidden="1">'6'!$V$61:$AK$64</definedName>
    <definedName name="Z_74DED1E8_0460_4409_99B5_89FCC0080426_.wvu.FilterData" localSheetId="10" hidden="1">'7'!$V$61:$AK$64</definedName>
    <definedName name="Z_74DED1E8_0460_4409_99B5_89FCC0080426_.wvu.FilterData" localSheetId="11" hidden="1">'8'!$V$61:$AK$64</definedName>
    <definedName name="Z_74DED1E8_0460_4409_99B5_89FCC0080426_.wvu.FilterData" localSheetId="12" hidden="1">'9'!$V$61:$AK$64</definedName>
    <definedName name="Z_74DED1E8_0460_4409_99B5_89FCC0080426_.wvu.FilterData" localSheetId="2" hidden="1">'Beispiel'!$W$61:$AL$64</definedName>
    <definedName name="Z_74DED1E8_0460_4409_99B5_89FCC0080426_.wvu.FilterData" localSheetId="1" hidden="1">'Beschreibung'!$W$66:$AL$70</definedName>
  </definedNames>
  <calcPr fullCalcOnLoad="1"/>
</workbook>
</file>

<file path=xl/sharedStrings.xml><?xml version="1.0" encoding="utf-8"?>
<sst xmlns="http://schemas.openxmlformats.org/spreadsheetml/2006/main" count="1438" uniqueCount="217">
  <si>
    <t>Durchschnittliche
Beteiligung im J+S-Alter</t>
  </si>
  <si>
    <t>Durchschnittliche Anzahl 
Teilnehmer pro Aktivität</t>
  </si>
  <si>
    <t>30.82.321 d / Ausgabe 2005 (11.04)</t>
  </si>
  <si>
    <t>Im Titelblatt Jahr, Organisation, Sportart, Name der Gruppe, Name der Kursleitung, Name des Coachs und die Angebotsnr. angeben.</t>
  </si>
  <si>
    <t xml:space="preserve"> Wegleitung</t>
  </si>
  <si>
    <t>Nr. gemäss Anmeld. eintragen</t>
  </si>
  <si>
    <t>Guggisberg</t>
  </si>
  <si>
    <t>Claudia</t>
  </si>
  <si>
    <t>Suter</t>
  </si>
  <si>
    <t>Nathalie</t>
  </si>
  <si>
    <t>Bruno</t>
  </si>
  <si>
    <t>Anzahl besuchte Aktivitäten  (TN)</t>
  </si>
  <si>
    <t>anwesend</t>
  </si>
  <si>
    <t>nicht anwesend</t>
  </si>
  <si>
    <t>K</t>
  </si>
  <si>
    <t>M</t>
  </si>
  <si>
    <t>Übertrag Seite 1</t>
  </si>
  <si>
    <t>Gesamttotal Teilnehmer (TN)</t>
  </si>
  <si>
    <t>K/M</t>
  </si>
  <si>
    <t>Knaben mit "K" kennzeichnen</t>
  </si>
  <si>
    <t>Mädchen mit "M" kennzeichnen</t>
  </si>
  <si>
    <t>%-Anteil der besuchten Aktivitäten in Bezug auf "Gesamttotal Aktivitäten"</t>
  </si>
  <si>
    <t>Statistik: Aktive Knaben (über 50 % der Aktivitäten anwesend)</t>
  </si>
  <si>
    <t>Statistik: Aktive Mädchen (über 50 % der Aktivitäten anwesend)</t>
  </si>
  <si>
    <t>Ab Seite 2: Übertrag  "Anzahl besuchte Aktivitäten (TN)"</t>
  </si>
  <si>
    <t>Hubl</t>
  </si>
  <si>
    <t>oder 90' vermerken (1)</t>
  </si>
  <si>
    <t>Offizielle Wettkämpfe gem. Weisungen sind anzugeben (1)</t>
  </si>
  <si>
    <t>Total Wettkämpfe</t>
  </si>
  <si>
    <t xml:space="preserve">Wochentag </t>
  </si>
  <si>
    <t xml:space="preserve">Tag </t>
  </si>
  <si>
    <t xml:space="preserve">Monat </t>
  </si>
  <si>
    <t>Anzahl Aktivitäten</t>
  </si>
  <si>
    <t>T</t>
  </si>
  <si>
    <t xml:space="preserve">Training (T) - Dauer = 60' </t>
  </si>
  <si>
    <t xml:space="preserve">Training (T) - Dauer = 90' </t>
  </si>
  <si>
    <t>Durchschnittliche Anzahl Teilnehmer pro Aktivität</t>
  </si>
  <si>
    <t>DO</t>
  </si>
  <si>
    <t>FR</t>
  </si>
  <si>
    <t>SA</t>
  </si>
  <si>
    <t>SO</t>
  </si>
  <si>
    <t>MO</t>
  </si>
  <si>
    <t>DI</t>
  </si>
  <si>
    <t>MI</t>
  </si>
  <si>
    <t>Woche für Abrechnung zählen ?</t>
  </si>
  <si>
    <t>Ø Trainings / Woche</t>
  </si>
  <si>
    <t>Total Trainings 60'</t>
  </si>
  <si>
    <t>Total Trainings 90'</t>
  </si>
  <si>
    <t>Total Teilnehmer</t>
  </si>
  <si>
    <t>Total</t>
  </si>
  <si>
    <t>Total T 60'</t>
  </si>
  <si>
    <t>Total T 90'</t>
  </si>
  <si>
    <t>Anfangsdatum</t>
  </si>
  <si>
    <t>Wochentag</t>
  </si>
  <si>
    <t>2. Seite</t>
  </si>
  <si>
    <t>Kursart</t>
  </si>
  <si>
    <t>18.00 - 20.00</t>
  </si>
  <si>
    <t>Sporthalle</t>
  </si>
  <si>
    <t>Magglingen</t>
  </si>
  <si>
    <t>Wochentag eintragen (MO, DI, MI, DO, FR, SA, SO)</t>
  </si>
  <si>
    <t>Tag eintragen</t>
  </si>
  <si>
    <t>Monat eintragen</t>
  </si>
  <si>
    <t>Übertrag Seite 2</t>
  </si>
  <si>
    <t>Übertrag Seite 9</t>
  </si>
  <si>
    <t>Übertrag Seite 8</t>
  </si>
  <si>
    <t>Übertrag Seite 7</t>
  </si>
  <si>
    <t>Übertrag Seite 6</t>
  </si>
  <si>
    <t>Übertrag Seite 5</t>
  </si>
  <si>
    <t>Übertrag Seite 4</t>
  </si>
  <si>
    <t>Übertrag Seite 3</t>
  </si>
  <si>
    <t>In der Zeile "Woche für Abrechnung zählen?" bei denjenigen Wochen welche nicht für die Berechnung der durchschnittlichen</t>
  </si>
  <si>
    <t>Anzahl Trainings pro Woche zählen sollen,0 (=nein) eintragen.</t>
  </si>
  <si>
    <t>und Lagertagen mit (1) und die Absenz mit (0) eintragen.</t>
  </si>
  <si>
    <t xml:space="preserve">berechnet. Für diejenigen Teilnehmenden, die Wettkämpfe bestreiten, wird die Anzahl bestrittener Wettkämpfe durch die durchschnittliche Anzahl Wettkämpfe pro </t>
  </si>
  <si>
    <t>Teilnehmenden geteilt.</t>
  </si>
  <si>
    <t>Nimmt ein Teilnehmender an keinem Wettkampf teil, wird die durchschnittliche Anzahl Teilnehmer pro Aktivität nur unter Berücksichtigung der Trainings und Lagertage</t>
  </si>
  <si>
    <t xml:space="preserve"> J+S-Coach:</t>
  </si>
  <si>
    <t>Nr.</t>
  </si>
  <si>
    <t>Name der Gruppe</t>
  </si>
  <si>
    <t>WK</t>
  </si>
  <si>
    <t xml:space="preserve">Wettkampf (WK) </t>
  </si>
  <si>
    <t>Total WK</t>
  </si>
  <si>
    <t>Um diese Woche für die Ø Anzahl Trainings pro Woche nicht zu zählen (0) eintragen</t>
  </si>
  <si>
    <t xml:space="preserve">Auf den Seiten "1"-"13" unter den entsprechenden Daten die Präsenz bei den Trainings, Wettkämpfen </t>
  </si>
  <si>
    <t xml:space="preserve"> Sportart:</t>
  </si>
  <si>
    <t xml:space="preserve"> Organisation:</t>
  </si>
  <si>
    <t xml:space="preserve"> Angebotsnr.:</t>
  </si>
  <si>
    <t xml:space="preserve"> Kursleitung:</t>
  </si>
  <si>
    <t>Zusammenfassung / Abrechnung</t>
  </si>
  <si>
    <t>Name der Organisation</t>
  </si>
  <si>
    <t>Angebotsnr.</t>
  </si>
  <si>
    <t>Kursdaten</t>
  </si>
  <si>
    <t>von</t>
  </si>
  <si>
    <t>bis</t>
  </si>
  <si>
    <t>Gruppengrösse</t>
  </si>
  <si>
    <t>3-7</t>
  </si>
  <si>
    <t>&gt;=8</t>
  </si>
  <si>
    <t>Durchschnittliche Beteiligung im J+S-Alter</t>
  </si>
  <si>
    <t>Aktive Jugendliche im J+S-Alter</t>
  </si>
  <si>
    <t>Unterrichtsdauer</t>
  </si>
  <si>
    <t>Anzahl Trainings pro Woche</t>
  </si>
  <si>
    <t>Saison</t>
  </si>
  <si>
    <t>Anzahl Lagertage</t>
  </si>
  <si>
    <t>Übertrag Kategorie 1,2,3 gemäss Weisung Jugendausbildung</t>
  </si>
  <si>
    <t>Saisonkurs (SK)</t>
  </si>
  <si>
    <t>Jahreskurs (JK)</t>
  </si>
  <si>
    <t xml:space="preserve">Lagertage (LT) </t>
  </si>
  <si>
    <t>LT</t>
  </si>
  <si>
    <t>Total Lagertage</t>
  </si>
  <si>
    <t>Total geleitete Aktivitäten</t>
  </si>
  <si>
    <t>Statistik: Total der aktiven Knaben und Mädchen</t>
  </si>
  <si>
    <t>Total LT</t>
  </si>
  <si>
    <t>Eingesetzte Leiter</t>
  </si>
  <si>
    <t>(Durchschnitt</t>
  </si>
  <si>
    <t>)</t>
  </si>
  <si>
    <t>Bundesamt für Sport</t>
  </si>
  <si>
    <t>J+S Magglingen</t>
  </si>
  <si>
    <t>Auf der Seite "1" eintragen:</t>
  </si>
  <si>
    <t>- die Trainingszeiten</t>
  </si>
  <si>
    <t>- die Namen der Leiter, deren Nr. der Anmeldung, Geschlecht und Jahrgang</t>
  </si>
  <si>
    <t>- die Namen der Teilnehmenden, deren Geschlecht und Jahrgang</t>
  </si>
  <si>
    <t>J+S-Sportart</t>
  </si>
  <si>
    <t>Total Wettkämpfe (nicht Kategorie!)</t>
  </si>
  <si>
    <t>&gt;=60'</t>
  </si>
  <si>
    <t>&gt;=90'</t>
  </si>
  <si>
    <t>- mit einer 1, ob es sich um einen Jahres- oder um einen Saisonkurs handelt</t>
  </si>
  <si>
    <t>Anwesenheitskontrolle -&gt; Wegleitung</t>
  </si>
  <si>
    <t>eintragen, ob SK oder JK</t>
  </si>
  <si>
    <t>Tag</t>
  </si>
  <si>
    <t>Monat</t>
  </si>
  <si>
    <t>Name</t>
  </si>
  <si>
    <t>Vorname</t>
  </si>
  <si>
    <t>%</t>
  </si>
  <si>
    <t>Mo</t>
  </si>
  <si>
    <t>Di</t>
  </si>
  <si>
    <t>Mi</t>
  </si>
  <si>
    <t>Do</t>
  </si>
  <si>
    <t>Fr</t>
  </si>
  <si>
    <t>Sa</t>
  </si>
  <si>
    <t>So</t>
  </si>
  <si>
    <t>Zeit:</t>
  </si>
  <si>
    <t>Ort:</t>
  </si>
  <si>
    <t>Tag:</t>
  </si>
  <si>
    <t xml:space="preserve">Anwesenheitskontrolle </t>
  </si>
  <si>
    <t>1. Seite</t>
  </si>
  <si>
    <t>Leiter</t>
  </si>
  <si>
    <t>Teilnehmer</t>
  </si>
  <si>
    <t>Total Teilnehmer pro Aktivität</t>
  </si>
  <si>
    <t>Zeitangabe des regelmässigen Trainings</t>
  </si>
  <si>
    <t>Ortsangabe des regelmässigen Trainings</t>
  </si>
  <si>
    <t>Trainingseinheiten 60'</t>
  </si>
  <si>
    <t>Lischer</t>
  </si>
  <si>
    <t>Patrick</t>
  </si>
  <si>
    <t>Meyer</t>
  </si>
  <si>
    <t>Bader</t>
  </si>
  <si>
    <t>Stefan</t>
  </si>
  <si>
    <t>Hürlimann</t>
  </si>
  <si>
    <t>Martin</t>
  </si>
  <si>
    <t>Lohm</t>
  </si>
  <si>
    <t>Barbara</t>
  </si>
  <si>
    <t>Karin</t>
  </si>
  <si>
    <t>Jahr</t>
  </si>
  <si>
    <t>Anwesenheitskontrolle -&gt; Beispiel</t>
  </si>
  <si>
    <t>Jg</t>
  </si>
  <si>
    <t>Jahrgang eintragen</t>
  </si>
  <si>
    <t>BITTE VOR DEM AUSFÜLLEN DIE WEISUNG JUGENDAUSBILDUNG STUDIEREN!</t>
  </si>
  <si>
    <t>Sonja</t>
  </si>
  <si>
    <t>Kaufmann</t>
  </si>
  <si>
    <t>Ausgabe 2005</t>
  </si>
  <si>
    <t>den Auszahlungsantrag übertragen werden.</t>
  </si>
  <si>
    <t xml:space="preserve">Hinweis: </t>
  </si>
  <si>
    <t>Sämtliche Angaben werden automatisch übernommen und müssen bei Kursabschluss durch den J+S-Coach auf</t>
  </si>
  <si>
    <t>(Total Wochen</t>
  </si>
  <si>
    <t>Um die durchschnittliche Beteiligung zu berechnen, werden die Wettkämpfe nicht berücksichtigt.</t>
  </si>
  <si>
    <t>Nutzergruppen 1 und 6
(NG 1 und 6)</t>
  </si>
  <si>
    <t>Anwesenheitskontrolle NG 1 und NG 6</t>
  </si>
  <si>
    <t>Kurse / Lager J+S NG 1 und 6</t>
  </si>
  <si>
    <t>- das Datum des Kursbeginns (Wochentag, Tag, Monat)</t>
  </si>
  <si>
    <t xml:space="preserve">Stand: </t>
  </si>
  <si>
    <t>Schnitt</t>
  </si>
  <si>
    <t>Anzahl TN mit WK</t>
  </si>
  <si>
    <t>Meier</t>
  </si>
  <si>
    <t>Lukas</t>
  </si>
  <si>
    <t>Müller</t>
  </si>
  <si>
    <t>Paul</t>
  </si>
  <si>
    <t>Ramseyer</t>
  </si>
  <si>
    <t>Alexandra</t>
  </si>
  <si>
    <t>Hugentobler</t>
  </si>
  <si>
    <t>Annina</t>
  </si>
  <si>
    <t>Anzahl WK</t>
  </si>
  <si>
    <t>Enddatum</t>
  </si>
  <si>
    <t>Lagertage sind anzugeben (1)</t>
  </si>
  <si>
    <t>Definition der Variablen</t>
  </si>
  <si>
    <t>Als Enddatum wird automatisch der letzte Tag der Woche nach 12 Monaten für Jahreskurse und nach 6 Monaten für Saisonkurse gewählt.</t>
  </si>
  <si>
    <t xml:space="preserve">Die Kleingruppe umfasst während mindestens 80 % der Trainings 3 und 7 Teilnehmende. Ist dies nicht der Fall, entfällt der Anspruch auf Entschädigung. </t>
  </si>
  <si>
    <t xml:space="preserve">Die Grossgruppe umfasst während mindestens 80 % der Trainings 8 und mehr Teilnehmende. Andernfalls wird für die Abrechnung die Kleingruppe massgebend. </t>
  </si>
  <si>
    <t>Sind mehr als 20 % der im Normalfall 90 Minuten dauernden Trainings von kürzerer Dauer, wird für die Abrechnung eine Unterrichtsdauer von 60 Minuten gewählt.</t>
  </si>
  <si>
    <t xml:space="preserve">Trainieren Sie mehr als während den für die Saisonkurse geforderten 15 Wochen oder während den für die Jahreskurse geforderten 30 Wochen, können Sie den </t>
  </si>
  <si>
    <t xml:space="preserve">Durchschnitt beeinflussen, </t>
  </si>
  <si>
    <t xml:space="preserve">indem Sie bei der Zeile "Woche für Abrechnung zählen" bei denjenigen Wochen eine 0 einsetzen, in denen Sie weniger als normal trainieren.  </t>
  </si>
  <si>
    <t>Somit werden diese Wochen für die Berechnung der durchschnittlichen Anzahl Trainings pro Woche nicht berücksichtigt. Dieser Durchschnitt wird immer abgerundet.</t>
  </si>
  <si>
    <t>Übertrag Seite 10</t>
  </si>
  <si>
    <t>Übertrag Seite 11</t>
  </si>
  <si>
    <t>Übertrag Seite 12</t>
  </si>
  <si>
    <t>3. Seite</t>
  </si>
  <si>
    <t>4. Seite</t>
  </si>
  <si>
    <t>5. Seite</t>
  </si>
  <si>
    <t>6. Seite</t>
  </si>
  <si>
    <t>7. Seite</t>
  </si>
  <si>
    <t>8. Seite</t>
  </si>
  <si>
    <t>9. Seite</t>
  </si>
  <si>
    <t>10. Seite</t>
  </si>
  <si>
    <t>11. Seite</t>
  </si>
  <si>
    <t>12. Seite</t>
  </si>
  <si>
    <t>13. Seite</t>
  </si>
  <si>
    <t xml:space="preserve"> Jahr:</t>
  </si>
  <si>
    <t xml:space="preserve"> Gruppe: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</si>
</sst>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0.0000"/>
    <numFmt numFmtId="200" formatCode="0.000"/>
    <numFmt numFmtId="201" formatCode="0.0"/>
    <numFmt numFmtId="202" formatCode="d/"/>
    <numFmt numFmtId="203" formatCode="m/"/>
    <numFmt numFmtId="204" formatCode="#\'##0"/>
    <numFmt numFmtId="205" formatCode="00"/>
    <numFmt numFmtId="206" formatCode="d\.\ mmmm\ yyyy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  <numFmt numFmtId="213" formatCode="d/\ mmmm\ yyyy"/>
  </numFmts>
  <fonts count="24">
    <font>
      <sz val="11"/>
      <name val="Arial"/>
      <family val="0"/>
    </font>
    <font>
      <b/>
      <sz val="40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Geneva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8.8"/>
      <color indexed="36"/>
      <name val="Arial"/>
      <family val="0"/>
    </font>
    <font>
      <sz val="9"/>
      <color indexed="9"/>
      <name val="Arial"/>
      <family val="2"/>
    </font>
    <font>
      <b/>
      <sz val="8"/>
      <name val="Arial"/>
      <family val="2"/>
    </font>
    <font>
      <b/>
      <sz val="16"/>
      <color indexed="9"/>
      <name val="Arial"/>
      <family val="2"/>
    </font>
    <font>
      <b/>
      <i/>
      <sz val="8"/>
      <name val="Arial"/>
      <family val="2"/>
    </font>
    <font>
      <b/>
      <sz val="9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double"/>
      <bottom style="double"/>
    </border>
    <border>
      <left>
        <color indexed="63"/>
      </left>
      <right style="hair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medium"/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double"/>
      <top style="hair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hair"/>
      <right style="double"/>
      <top style="double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thin"/>
      <top style="hair"/>
      <bottom>
        <color indexed="63"/>
      </bottom>
    </border>
    <border>
      <left style="double"/>
      <right style="medium"/>
      <top style="double"/>
      <bottom style="double"/>
    </border>
    <border>
      <left style="hair"/>
      <right style="hair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8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10" fillId="0" borderId="0" xfId="22" applyFont="1" applyAlignment="1" applyProtection="1">
      <alignment horizontal="left" vertical="center"/>
      <protection hidden="1"/>
    </xf>
    <xf numFmtId="0" fontId="10" fillId="0" borderId="0" xfId="22" applyFont="1" applyAlignment="1" applyProtection="1">
      <alignment horizontal="center" vertical="center"/>
      <protection hidden="1"/>
    </xf>
    <xf numFmtId="0" fontId="11" fillId="0" borderId="0" xfId="22" applyFont="1" applyAlignment="1" applyProtection="1">
      <alignment vertical="center"/>
      <protection hidden="1"/>
    </xf>
    <xf numFmtId="0" fontId="11" fillId="0" borderId="0" xfId="22" applyFont="1" applyAlignment="1" applyProtection="1">
      <alignment horizontal="center" vertical="center"/>
      <protection hidden="1"/>
    </xf>
    <xf numFmtId="0" fontId="10" fillId="0" borderId="0" xfId="22" applyFont="1" applyAlignment="1" applyProtection="1">
      <alignment vertical="center"/>
      <protection hidden="1"/>
    </xf>
    <xf numFmtId="0" fontId="11" fillId="0" borderId="0" xfId="22" applyFont="1" applyAlignment="1" applyProtection="1">
      <alignment horizontal="right" vertical="center"/>
      <protection hidden="1"/>
    </xf>
    <xf numFmtId="0" fontId="12" fillId="2" borderId="2" xfId="22" applyFont="1" applyFill="1" applyBorder="1" applyAlignment="1" applyProtection="1">
      <alignment horizontal="left" vertical="center"/>
      <protection hidden="1"/>
    </xf>
    <xf numFmtId="0" fontId="12" fillId="2" borderId="3" xfId="22" applyFont="1" applyFill="1" applyBorder="1" applyAlignment="1" applyProtection="1">
      <alignment horizontal="left" vertical="center"/>
      <protection hidden="1"/>
    </xf>
    <xf numFmtId="0" fontId="11" fillId="0" borderId="4" xfId="22" applyFont="1" applyBorder="1" applyAlignment="1" applyProtection="1">
      <alignment horizontal="center" vertical="center"/>
      <protection locked="0"/>
    </xf>
    <xf numFmtId="0" fontId="11" fillId="0" borderId="5" xfId="22" applyFont="1" applyBorder="1" applyAlignment="1" applyProtection="1">
      <alignment horizontal="center" vertical="center"/>
      <protection locked="0"/>
    </xf>
    <xf numFmtId="0" fontId="11" fillId="0" borderId="6" xfId="22" applyFont="1" applyBorder="1" applyAlignment="1" applyProtection="1">
      <alignment horizontal="center" vertical="center"/>
      <protection locked="0"/>
    </xf>
    <xf numFmtId="0" fontId="11" fillId="0" borderId="7" xfId="22" applyFont="1" applyBorder="1" applyAlignment="1" applyProtection="1">
      <alignment horizontal="center" vertical="center"/>
      <protection locked="0"/>
    </xf>
    <xf numFmtId="0" fontId="11" fillId="0" borderId="8" xfId="22" applyFont="1" applyBorder="1" applyAlignment="1" applyProtection="1">
      <alignment horizontal="center" vertical="center"/>
      <protection locked="0"/>
    </xf>
    <xf numFmtId="0" fontId="11" fillId="0" borderId="9" xfId="22" applyFont="1" applyBorder="1" applyAlignment="1" applyProtection="1">
      <alignment horizontal="center" vertical="center"/>
      <protection locked="0"/>
    </xf>
    <xf numFmtId="0" fontId="11" fillId="0" borderId="10" xfId="22" applyFont="1" applyBorder="1" applyAlignment="1" applyProtection="1">
      <alignment horizontal="center" vertical="center"/>
      <protection locked="0"/>
    </xf>
    <xf numFmtId="0" fontId="11" fillId="0" borderId="11" xfId="22" applyFont="1" applyBorder="1" applyAlignment="1" applyProtection="1">
      <alignment horizontal="center" vertical="center"/>
      <protection locked="0"/>
    </xf>
    <xf numFmtId="0" fontId="11" fillId="0" borderId="12" xfId="22" applyFont="1" applyBorder="1" applyAlignment="1" applyProtection="1">
      <alignment horizontal="center" vertical="center"/>
      <protection locked="0"/>
    </xf>
    <xf numFmtId="0" fontId="11" fillId="0" borderId="13" xfId="22" applyFont="1" applyBorder="1" applyAlignment="1" applyProtection="1">
      <alignment horizontal="center" vertical="center"/>
      <protection locked="0"/>
    </xf>
    <xf numFmtId="0" fontId="11" fillId="0" borderId="14" xfId="22" applyFont="1" applyBorder="1" applyAlignment="1" applyProtection="1">
      <alignment horizontal="center" vertical="center"/>
      <protection locked="0"/>
    </xf>
    <xf numFmtId="0" fontId="11" fillId="0" borderId="15" xfId="22" applyFont="1" applyBorder="1" applyAlignment="1" applyProtection="1">
      <alignment horizontal="center" vertical="center"/>
      <protection locked="0"/>
    </xf>
    <xf numFmtId="0" fontId="11" fillId="0" borderId="16" xfId="21" applyFont="1" applyBorder="1" applyAlignment="1" applyProtection="1">
      <alignment horizontal="center"/>
      <protection locked="0"/>
    </xf>
    <xf numFmtId="0" fontId="11" fillId="0" borderId="17" xfId="21" applyFont="1" applyBorder="1" applyAlignment="1" applyProtection="1">
      <alignment horizontal="center"/>
      <protection locked="0"/>
    </xf>
    <xf numFmtId="0" fontId="11" fillId="0" borderId="18" xfId="21" applyFont="1" applyBorder="1" applyAlignment="1" applyProtection="1">
      <alignment horizontal="center"/>
      <protection locked="0"/>
    </xf>
    <xf numFmtId="0" fontId="11" fillId="0" borderId="19" xfId="21" applyFont="1" applyBorder="1" applyAlignment="1" applyProtection="1">
      <alignment horizontal="center"/>
      <protection locked="0"/>
    </xf>
    <xf numFmtId="0" fontId="11" fillId="0" borderId="20" xfId="21" applyFont="1" applyBorder="1" applyAlignment="1" applyProtection="1">
      <alignment horizontal="center"/>
      <protection locked="0"/>
    </xf>
    <xf numFmtId="0" fontId="11" fillId="0" borderId="21" xfId="21" applyFont="1" applyBorder="1" applyAlignment="1" applyProtection="1">
      <alignment horizontal="center"/>
      <protection locked="0"/>
    </xf>
    <xf numFmtId="0" fontId="11" fillId="0" borderId="21" xfId="22" applyFont="1" applyBorder="1" applyAlignment="1" applyProtection="1">
      <alignment horizontal="center" vertical="center"/>
      <protection locked="0"/>
    </xf>
    <xf numFmtId="0" fontId="11" fillId="0" borderId="17" xfId="22" applyFont="1" applyBorder="1" applyAlignment="1" applyProtection="1">
      <alignment horizontal="center" vertical="center"/>
      <protection locked="0"/>
    </xf>
    <xf numFmtId="0" fontId="11" fillId="0" borderId="18" xfId="22" applyFont="1" applyBorder="1" applyAlignment="1" applyProtection="1">
      <alignment horizontal="center" vertical="center"/>
      <protection locked="0"/>
    </xf>
    <xf numFmtId="0" fontId="11" fillId="0" borderId="19" xfId="22" applyFont="1" applyBorder="1" applyAlignment="1" applyProtection="1">
      <alignment horizontal="center" vertical="center"/>
      <protection locked="0"/>
    </xf>
    <xf numFmtId="0" fontId="11" fillId="0" borderId="20" xfId="22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5" xfId="22" applyFont="1" applyBorder="1" applyAlignment="1" applyProtection="1">
      <alignment horizontal="center" vertical="center"/>
      <protection locked="0"/>
    </xf>
    <xf numFmtId="0" fontId="11" fillId="0" borderId="24" xfId="22" applyFont="1" applyBorder="1" applyAlignment="1" applyProtection="1">
      <alignment horizontal="center" vertical="center"/>
      <protection locked="0"/>
    </xf>
    <xf numFmtId="0" fontId="11" fillId="0" borderId="26" xfId="22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1" fontId="11" fillId="0" borderId="24" xfId="22" applyNumberFormat="1" applyFont="1" applyBorder="1" applyAlignment="1" applyProtection="1">
      <alignment horizontal="center" vertical="center"/>
      <protection locked="0"/>
    </xf>
    <xf numFmtId="1" fontId="11" fillId="0" borderId="27" xfId="22" applyNumberFormat="1" applyFont="1" applyBorder="1" applyAlignment="1" applyProtection="1">
      <alignment horizontal="center" vertical="center"/>
      <protection locked="0"/>
    </xf>
    <xf numFmtId="0" fontId="12" fillId="2" borderId="28" xfId="22" applyFont="1" applyFill="1" applyBorder="1" applyAlignment="1" applyProtection="1">
      <alignment horizontal="center" vertical="center"/>
      <protection hidden="1"/>
    </xf>
    <xf numFmtId="0" fontId="12" fillId="2" borderId="16" xfId="22" applyFont="1" applyFill="1" applyBorder="1" applyAlignment="1" applyProtection="1">
      <alignment horizontal="center" vertical="center"/>
      <protection hidden="1"/>
    </xf>
    <xf numFmtId="0" fontId="12" fillId="2" borderId="29" xfId="22" applyFont="1" applyFill="1" applyBorder="1" applyAlignment="1" applyProtection="1">
      <alignment horizontal="right" vertical="center"/>
      <protection hidden="1"/>
    </xf>
    <xf numFmtId="0" fontId="12" fillId="2" borderId="30" xfId="22" applyFont="1" applyFill="1" applyBorder="1" applyAlignment="1" applyProtection="1">
      <alignment horizontal="center" vertical="center"/>
      <protection hidden="1"/>
    </xf>
    <xf numFmtId="0" fontId="12" fillId="2" borderId="31" xfId="22" applyFont="1" applyFill="1" applyBorder="1" applyAlignment="1" applyProtection="1">
      <alignment horizontal="right" vertical="center"/>
      <protection hidden="1"/>
    </xf>
    <xf numFmtId="0" fontId="12" fillId="3" borderId="32" xfId="22" applyFont="1" applyFill="1" applyBorder="1" applyAlignment="1" applyProtection="1">
      <alignment horizontal="center" vertical="center"/>
      <protection hidden="1"/>
    </xf>
    <xf numFmtId="0" fontId="12" fillId="3" borderId="31" xfId="22" applyFont="1" applyFill="1" applyBorder="1" applyAlignment="1" applyProtection="1">
      <alignment horizontal="center" vertical="center"/>
      <protection hidden="1"/>
    </xf>
    <xf numFmtId="0" fontId="11" fillId="3" borderId="33" xfId="22" applyFont="1" applyFill="1" applyBorder="1" applyAlignment="1" applyProtection="1">
      <alignment horizontal="left" vertical="center"/>
      <protection hidden="1"/>
    </xf>
    <xf numFmtId="0" fontId="12" fillId="3" borderId="34" xfId="22" applyFont="1" applyFill="1" applyBorder="1" applyAlignment="1" applyProtection="1">
      <alignment horizontal="right" vertical="center"/>
      <protection hidden="1"/>
    </xf>
    <xf numFmtId="203" fontId="11" fillId="3" borderId="35" xfId="22" applyNumberFormat="1" applyFont="1" applyFill="1" applyBorder="1" applyAlignment="1" applyProtection="1">
      <alignment horizontal="center" vertical="center"/>
      <protection hidden="1"/>
    </xf>
    <xf numFmtId="0" fontId="12" fillId="3" borderId="36" xfId="22" applyFont="1" applyFill="1" applyBorder="1" applyAlignment="1" applyProtection="1">
      <alignment horizontal="center" vertical="center"/>
      <protection hidden="1"/>
    </xf>
    <xf numFmtId="0" fontId="12" fillId="2" borderId="37" xfId="22" applyFont="1" applyFill="1" applyBorder="1" applyAlignment="1" applyProtection="1">
      <alignment horizontal="left" vertical="center"/>
      <protection hidden="1"/>
    </xf>
    <xf numFmtId="0" fontId="12" fillId="3" borderId="0" xfId="22" applyFont="1" applyFill="1" applyBorder="1" applyAlignment="1" applyProtection="1">
      <alignment horizontal="left" vertical="center"/>
      <protection hidden="1"/>
    </xf>
    <xf numFmtId="0" fontId="11" fillId="3" borderId="0" xfId="22" applyFont="1" applyFill="1" applyBorder="1" applyAlignment="1" applyProtection="1">
      <alignment horizontal="center" vertical="center"/>
      <protection hidden="1"/>
    </xf>
    <xf numFmtId="0" fontId="11" fillId="3" borderId="0" xfId="22" applyFont="1" applyFill="1" applyBorder="1" applyAlignment="1" applyProtection="1">
      <alignment horizontal="right" vertical="center"/>
      <protection hidden="1"/>
    </xf>
    <xf numFmtId="0" fontId="12" fillId="3" borderId="0" xfId="22" applyFont="1" applyFill="1" applyBorder="1" applyAlignment="1" applyProtection="1">
      <alignment horizontal="center" vertical="center"/>
      <protection hidden="1"/>
    </xf>
    <xf numFmtId="0" fontId="12" fillId="3" borderId="34" xfId="22" applyFont="1" applyFill="1" applyBorder="1" applyAlignment="1" applyProtection="1">
      <alignment horizontal="center" vertical="center"/>
      <protection hidden="1"/>
    </xf>
    <xf numFmtId="0" fontId="11" fillId="0" borderId="0" xfId="22" applyFont="1" applyFill="1" applyAlignment="1" applyProtection="1">
      <alignment vertical="center"/>
      <protection hidden="1"/>
    </xf>
    <xf numFmtId="0" fontId="11" fillId="2" borderId="38" xfId="0" applyFont="1" applyFill="1" applyBorder="1" applyAlignment="1" applyProtection="1">
      <alignment horizontal="center"/>
      <protection hidden="1"/>
    </xf>
    <xf numFmtId="0" fontId="12" fillId="2" borderId="3" xfId="22" applyFont="1" applyFill="1" applyBorder="1" applyAlignment="1" applyProtection="1">
      <alignment horizontal="right" vertical="center"/>
      <protection hidden="1"/>
    </xf>
    <xf numFmtId="0" fontId="12" fillId="2" borderId="28" xfId="22" applyFont="1" applyFill="1" applyBorder="1" applyAlignment="1" applyProtection="1">
      <alignment horizontal="right" vertical="center"/>
      <protection hidden="1"/>
    </xf>
    <xf numFmtId="0" fontId="11" fillId="3" borderId="39" xfId="22" applyFont="1" applyFill="1" applyBorder="1" applyAlignment="1" applyProtection="1">
      <alignment horizontal="center" vertical="center"/>
      <protection hidden="1"/>
    </xf>
    <xf numFmtId="0" fontId="12" fillId="2" borderId="40" xfId="22" applyFont="1" applyFill="1" applyBorder="1" applyAlignment="1" applyProtection="1">
      <alignment horizontal="center" vertical="center"/>
      <protection hidden="1"/>
    </xf>
    <xf numFmtId="0" fontId="11" fillId="2" borderId="41" xfId="22" applyFont="1" applyFill="1" applyBorder="1" applyAlignment="1" applyProtection="1">
      <alignment horizontal="center" vertical="center"/>
      <protection hidden="1"/>
    </xf>
    <xf numFmtId="0" fontId="11" fillId="2" borderId="42" xfId="22" applyFont="1" applyFill="1" applyBorder="1" applyAlignment="1" applyProtection="1">
      <alignment horizontal="center" vertical="center"/>
      <protection hidden="1"/>
    </xf>
    <xf numFmtId="0" fontId="11" fillId="2" borderId="43" xfId="22" applyFont="1" applyFill="1" applyBorder="1" applyAlignment="1" applyProtection="1">
      <alignment horizontal="center" vertical="center"/>
      <protection hidden="1"/>
    </xf>
    <xf numFmtId="0" fontId="11" fillId="2" borderId="28" xfId="22" applyFont="1" applyFill="1" applyBorder="1" applyAlignment="1" applyProtection="1">
      <alignment horizontal="center" vertical="center"/>
      <protection hidden="1"/>
    </xf>
    <xf numFmtId="0" fontId="11" fillId="2" borderId="44" xfId="0" applyFont="1" applyFill="1" applyBorder="1" applyAlignment="1" applyProtection="1">
      <alignment horizontal="center"/>
      <protection hidden="1"/>
    </xf>
    <xf numFmtId="1" fontId="11" fillId="2" borderId="38" xfId="0" applyNumberFormat="1" applyFont="1" applyFill="1" applyBorder="1" applyAlignment="1" applyProtection="1">
      <alignment horizontal="center"/>
      <protection hidden="1"/>
    </xf>
    <xf numFmtId="0" fontId="11" fillId="3" borderId="45" xfId="22" applyFont="1" applyFill="1" applyBorder="1" applyAlignment="1" applyProtection="1">
      <alignment horizontal="center" vertical="center"/>
      <protection hidden="1"/>
    </xf>
    <xf numFmtId="0" fontId="12" fillId="2" borderId="21" xfId="22" applyFont="1" applyFill="1" applyBorder="1" applyAlignment="1" applyProtection="1">
      <alignment horizontal="center" vertical="center"/>
      <protection hidden="1"/>
    </xf>
    <xf numFmtId="0" fontId="11" fillId="0" borderId="46" xfId="0" applyFont="1" applyBorder="1" applyAlignment="1" applyProtection="1">
      <alignment horizontal="center"/>
      <protection locked="0"/>
    </xf>
    <xf numFmtId="0" fontId="11" fillId="0" borderId="46" xfId="22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/>
      <protection locked="0"/>
    </xf>
    <xf numFmtId="0" fontId="11" fillId="0" borderId="48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/>
      <protection locked="0"/>
    </xf>
    <xf numFmtId="0" fontId="11" fillId="0" borderId="50" xfId="0" applyFont="1" applyBorder="1" applyAlignment="1" applyProtection="1">
      <alignment/>
      <protection locked="0"/>
    </xf>
    <xf numFmtId="0" fontId="11" fillId="0" borderId="51" xfId="22" applyFont="1" applyBorder="1" applyAlignment="1" applyProtection="1">
      <alignment horizontal="center" vertical="center"/>
      <protection hidden="1"/>
    </xf>
    <xf numFmtId="0" fontId="11" fillId="0" borderId="51" xfId="22" applyFont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0" fontId="11" fillId="0" borderId="54" xfId="0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0" fontId="11" fillId="2" borderId="56" xfId="0" applyFont="1" applyFill="1" applyBorder="1" applyAlignment="1" applyProtection="1">
      <alignment/>
      <protection hidden="1"/>
    </xf>
    <xf numFmtId="0" fontId="11" fillId="2" borderId="49" xfId="0" applyFont="1" applyFill="1" applyBorder="1" applyAlignment="1" applyProtection="1">
      <alignment/>
      <protection hidden="1"/>
    </xf>
    <xf numFmtId="0" fontId="11" fillId="2" borderId="57" xfId="0" applyFont="1" applyFill="1" applyBorder="1" applyAlignment="1" applyProtection="1">
      <alignment/>
      <protection hidden="1"/>
    </xf>
    <xf numFmtId="0" fontId="11" fillId="2" borderId="40" xfId="0" applyFont="1" applyFill="1" applyBorder="1" applyAlignment="1" applyProtection="1">
      <alignment/>
      <protection hidden="1"/>
    </xf>
    <xf numFmtId="0" fontId="11" fillId="2" borderId="58" xfId="0" applyFont="1" applyFill="1" applyBorder="1" applyAlignment="1" applyProtection="1">
      <alignment/>
      <protection hidden="1"/>
    </xf>
    <xf numFmtId="0" fontId="11" fillId="2" borderId="51" xfId="0" applyFont="1" applyFill="1" applyBorder="1" applyAlignment="1" applyProtection="1">
      <alignment/>
      <protection hidden="1"/>
    </xf>
    <xf numFmtId="0" fontId="11" fillId="2" borderId="59" xfId="0" applyFont="1" applyFill="1" applyBorder="1" applyAlignment="1" applyProtection="1">
      <alignment/>
      <protection hidden="1"/>
    </xf>
    <xf numFmtId="0" fontId="11" fillId="2" borderId="60" xfId="0" applyFont="1" applyFill="1" applyBorder="1" applyAlignment="1" applyProtection="1">
      <alignment/>
      <protection hidden="1"/>
    </xf>
    <xf numFmtId="0" fontId="11" fillId="2" borderId="55" xfId="0" applyFont="1" applyFill="1" applyBorder="1" applyAlignment="1" applyProtection="1">
      <alignment/>
      <protection hidden="1"/>
    </xf>
    <xf numFmtId="0" fontId="11" fillId="2" borderId="61" xfId="0" applyFont="1" applyFill="1" applyBorder="1" applyAlignment="1" applyProtection="1">
      <alignment/>
      <protection hidden="1"/>
    </xf>
    <xf numFmtId="0" fontId="11" fillId="2" borderId="9" xfId="21" applyFont="1" applyFill="1" applyBorder="1" applyAlignment="1" applyProtection="1">
      <alignment horizontal="center"/>
      <protection hidden="1"/>
    </xf>
    <xf numFmtId="0" fontId="11" fillId="2" borderId="5" xfId="21" applyFont="1" applyFill="1" applyBorder="1" applyAlignment="1" applyProtection="1">
      <alignment horizontal="center"/>
      <protection hidden="1"/>
    </xf>
    <xf numFmtId="0" fontId="11" fillId="2" borderId="6" xfId="21" applyFont="1" applyFill="1" applyBorder="1" applyAlignment="1" applyProtection="1">
      <alignment horizontal="center"/>
      <protection hidden="1"/>
    </xf>
    <xf numFmtId="0" fontId="11" fillId="2" borderId="7" xfId="21" applyFont="1" applyFill="1" applyBorder="1" applyAlignment="1" applyProtection="1">
      <alignment horizontal="center"/>
      <protection hidden="1"/>
    </xf>
    <xf numFmtId="0" fontId="11" fillId="2" borderId="8" xfId="21" applyFont="1" applyFill="1" applyBorder="1" applyAlignment="1" applyProtection="1">
      <alignment horizontal="center"/>
      <protection hidden="1"/>
    </xf>
    <xf numFmtId="1" fontId="11" fillId="2" borderId="24" xfId="21" applyNumberFormat="1" applyFont="1" applyFill="1" applyBorder="1" applyAlignment="1" applyProtection="1">
      <alignment horizontal="center"/>
      <protection hidden="1"/>
    </xf>
    <xf numFmtId="1" fontId="11" fillId="2" borderId="62" xfId="21" applyNumberFormat="1" applyFont="1" applyFill="1" applyBorder="1" applyAlignment="1" applyProtection="1">
      <alignment horizontal="center"/>
      <protection hidden="1"/>
    </xf>
    <xf numFmtId="1" fontId="11" fillId="2" borderId="63" xfId="22" applyNumberFormat="1" applyFont="1" applyFill="1" applyBorder="1" applyAlignment="1" applyProtection="1">
      <alignment horizontal="center" vertical="center"/>
      <protection hidden="1"/>
    </xf>
    <xf numFmtId="1" fontId="11" fillId="2" borderId="27" xfId="21" applyNumberFormat="1" applyFont="1" applyFill="1" applyBorder="1" applyAlignment="1" applyProtection="1">
      <alignment horizontal="center"/>
      <protection hidden="1"/>
    </xf>
    <xf numFmtId="1" fontId="11" fillId="2" borderId="64" xfId="21" applyNumberFormat="1" applyFont="1" applyFill="1" applyBorder="1" applyAlignment="1" applyProtection="1">
      <alignment horizontal="center"/>
      <protection hidden="1"/>
    </xf>
    <xf numFmtId="1" fontId="11" fillId="2" borderId="65" xfId="21" applyNumberFormat="1" applyFont="1" applyFill="1" applyBorder="1" applyAlignment="1" applyProtection="1">
      <alignment horizontal="center"/>
      <protection hidden="1"/>
    </xf>
    <xf numFmtId="1" fontId="11" fillId="2" borderId="66" xfId="21" applyNumberFormat="1" applyFont="1" applyFill="1" applyBorder="1" applyAlignment="1" applyProtection="1">
      <alignment horizontal="center"/>
      <protection hidden="1"/>
    </xf>
    <xf numFmtId="0" fontId="11" fillId="0" borderId="22" xfId="22" applyFont="1" applyFill="1" applyBorder="1" applyAlignment="1" applyProtection="1">
      <alignment horizontal="center" vertical="center"/>
      <protection locked="0"/>
    </xf>
    <xf numFmtId="1" fontId="11" fillId="2" borderId="46" xfId="21" applyNumberFormat="1" applyFont="1" applyFill="1" applyBorder="1" applyAlignment="1" applyProtection="1">
      <alignment horizontal="center"/>
      <protection hidden="1"/>
    </xf>
    <xf numFmtId="0" fontId="11" fillId="0" borderId="67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9" fillId="0" borderId="0" xfId="22" applyFont="1" applyAlignment="1" applyProtection="1">
      <alignment vertical="center"/>
      <protection hidden="1"/>
    </xf>
    <xf numFmtId="0" fontId="19" fillId="0" borderId="0" xfId="22" applyFont="1" applyAlignment="1" applyProtection="1">
      <alignment horizontal="center" vertical="center"/>
      <protection hidden="1"/>
    </xf>
    <xf numFmtId="0" fontId="11" fillId="2" borderId="68" xfId="0" applyFont="1" applyFill="1" applyBorder="1" applyAlignment="1" applyProtection="1">
      <alignment horizontal="center" vertical="center"/>
      <protection hidden="1"/>
    </xf>
    <xf numFmtId="201" fontId="11" fillId="2" borderId="68" xfId="0" applyNumberFormat="1" applyFont="1" applyFill="1" applyBorder="1" applyAlignment="1" applyProtection="1">
      <alignment horizontal="center" vertical="center"/>
      <protection hidden="1"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50" xfId="21" applyFont="1" applyFill="1" applyBorder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2" borderId="49" xfId="0" applyFont="1" applyFill="1" applyBorder="1" applyAlignment="1" applyProtection="1">
      <alignment horizontal="center" vertical="center"/>
      <protection hidden="1"/>
    </xf>
    <xf numFmtId="0" fontId="11" fillId="2" borderId="23" xfId="0" applyNumberFormat="1" applyFont="1" applyFill="1" applyBorder="1" applyAlignment="1" applyProtection="1">
      <alignment horizontal="left" vertical="center"/>
      <protection hidden="1"/>
    </xf>
    <xf numFmtId="0" fontId="11" fillId="2" borderId="57" xfId="0" applyFont="1" applyFill="1" applyBorder="1" applyAlignment="1" applyProtection="1">
      <alignment horizontal="center" vertical="center"/>
      <protection hidden="1"/>
    </xf>
    <xf numFmtId="0" fontId="11" fillId="2" borderId="55" xfId="0" applyNumberFormat="1" applyFont="1" applyFill="1" applyBorder="1" applyAlignment="1" applyProtection="1">
      <alignment horizontal="left" vertical="center"/>
      <protection hidden="1"/>
    </xf>
    <xf numFmtId="0" fontId="11" fillId="2" borderId="69" xfId="0" applyFont="1" applyFill="1" applyBorder="1" applyAlignment="1" applyProtection="1">
      <alignment horizontal="center" vertical="center"/>
      <protection hidden="1"/>
    </xf>
    <xf numFmtId="0" fontId="11" fillId="2" borderId="70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 quotePrefix="1">
      <alignment horizontal="righ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205" fontId="11" fillId="2" borderId="0" xfId="0" applyNumberFormat="1" applyFont="1" applyFill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11" fillId="2" borderId="71" xfId="0" applyNumberFormat="1" applyFont="1" applyFill="1" applyBorder="1" applyAlignment="1" applyProtection="1">
      <alignment horizontal="left" vertical="center"/>
      <protection hidden="1"/>
    </xf>
    <xf numFmtId="0" fontId="11" fillId="2" borderId="72" xfId="0" applyNumberFormat="1" applyFont="1" applyFill="1" applyBorder="1" applyAlignment="1" applyProtection="1">
      <alignment horizontal="left" vertical="center"/>
      <protection hidden="1"/>
    </xf>
    <xf numFmtId="0" fontId="11" fillId="2" borderId="73" xfId="0" applyNumberFormat="1" applyFont="1" applyFill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" fontId="11" fillId="0" borderId="43" xfId="22" applyNumberFormat="1" applyFont="1" applyFill="1" applyBorder="1" applyAlignment="1" applyProtection="1">
      <alignment horizontal="right" vertical="center"/>
      <protection hidden="1"/>
    </xf>
    <xf numFmtId="0" fontId="11" fillId="0" borderId="22" xfId="22" applyFont="1" applyFill="1" applyBorder="1" applyAlignment="1" applyProtection="1">
      <alignment horizontal="center" vertical="center"/>
      <protection hidden="1"/>
    </xf>
    <xf numFmtId="0" fontId="11" fillId="2" borderId="22" xfId="0" applyFont="1" applyFill="1" applyBorder="1" applyAlignment="1" applyProtection="1">
      <alignment/>
      <protection hidden="1"/>
    </xf>
    <xf numFmtId="0" fontId="11" fillId="2" borderId="52" xfId="0" applyFont="1" applyFill="1" applyBorder="1" applyAlignment="1" applyProtection="1">
      <alignment horizontal="center"/>
      <protection hidden="1"/>
    </xf>
    <xf numFmtId="0" fontId="12" fillId="2" borderId="63" xfId="22" applyFont="1" applyFill="1" applyBorder="1" applyAlignment="1" applyProtection="1">
      <alignment horizontal="center" vertical="center"/>
      <protection hidden="1"/>
    </xf>
    <xf numFmtId="0" fontId="12" fillId="0" borderId="74" xfId="22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9" fillId="0" borderId="30" xfId="22" applyFont="1" applyFill="1" applyBorder="1" applyAlignment="1" applyProtection="1">
      <alignment horizontal="center" vertical="center"/>
      <protection hidden="1"/>
    </xf>
    <xf numFmtId="0" fontId="19" fillId="0" borderId="32" xfId="22" applyFont="1" applyFill="1" applyBorder="1" applyAlignment="1" applyProtection="1">
      <alignment horizontal="center" vertical="center"/>
      <protection hidden="1"/>
    </xf>
    <xf numFmtId="0" fontId="19" fillId="0" borderId="33" xfId="22" applyFont="1" applyFill="1" applyBorder="1" applyAlignment="1" applyProtection="1">
      <alignment horizontal="center" vertical="center"/>
      <protection hidden="1"/>
    </xf>
    <xf numFmtId="0" fontId="19" fillId="0" borderId="0" xfId="22" applyFont="1" applyFill="1" applyBorder="1" applyAlignment="1" applyProtection="1">
      <alignment horizontal="center" vertical="center"/>
      <protection hidden="1"/>
    </xf>
    <xf numFmtId="1" fontId="11" fillId="0" borderId="75" xfId="22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0" fontId="12" fillId="2" borderId="76" xfId="22" applyFont="1" applyFill="1" applyBorder="1" applyAlignment="1" applyProtection="1">
      <alignment horizontal="right" vertical="center"/>
      <protection hidden="1"/>
    </xf>
    <xf numFmtId="0" fontId="19" fillId="0" borderId="0" xfId="22" applyFont="1" applyAlignment="1" applyProtection="1">
      <alignment horizontal="right" vertical="center"/>
      <protection locked="0"/>
    </xf>
    <xf numFmtId="0" fontId="19" fillId="0" borderId="0" xfId="22" applyFont="1" applyAlignment="1" applyProtection="1">
      <alignment vertical="center"/>
      <protection locked="0"/>
    </xf>
    <xf numFmtId="0" fontId="19" fillId="0" borderId="0" xfId="22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9" fillId="0" borderId="0" xfId="22" applyNumberFormat="1" applyFont="1" applyAlignment="1" applyProtection="1">
      <alignment vertical="center"/>
      <protection hidden="1"/>
    </xf>
    <xf numFmtId="1" fontId="11" fillId="2" borderId="6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10" fillId="0" borderId="1" xfId="22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2" fillId="2" borderId="5" xfId="22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15" xfId="0" applyBorder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0" fillId="2" borderId="77" xfId="0" applyFill="1" applyBorder="1" applyAlignment="1" applyProtection="1">
      <alignment vertical="top"/>
      <protection hidden="1"/>
    </xf>
    <xf numFmtId="0" fontId="0" fillId="2" borderId="78" xfId="0" applyFill="1" applyBorder="1" applyAlignment="1" applyProtection="1">
      <alignment vertical="top"/>
      <protection hidden="1"/>
    </xf>
    <xf numFmtId="0" fontId="0" fillId="2" borderId="79" xfId="0" applyFill="1" applyBorder="1" applyAlignment="1" applyProtection="1">
      <alignment vertical="top"/>
      <protection hidden="1"/>
    </xf>
    <xf numFmtId="0" fontId="2" fillId="2" borderId="53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top"/>
      <protection hidden="1"/>
    </xf>
    <xf numFmtId="0" fontId="0" fillId="2" borderId="50" xfId="0" applyFill="1" applyBorder="1" applyAlignment="1" applyProtection="1">
      <alignment vertical="top"/>
      <protection hidden="1"/>
    </xf>
    <xf numFmtId="0" fontId="0" fillId="2" borderId="80" xfId="0" applyFill="1" applyBorder="1" applyAlignment="1" applyProtection="1">
      <alignment vertical="top"/>
      <protection hidden="1"/>
    </xf>
    <xf numFmtId="0" fontId="0" fillId="2" borderId="1" xfId="0" applyFill="1" applyBorder="1" applyAlignment="1" applyProtection="1">
      <alignment vertical="top"/>
      <protection hidden="1"/>
    </xf>
    <xf numFmtId="0" fontId="0" fillId="2" borderId="81" xfId="0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 textRotation="90"/>
      <protection hidden="1"/>
    </xf>
    <xf numFmtId="0" fontId="3" fillId="0" borderId="15" xfId="0" applyFont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8" fillId="0" borderId="15" xfId="0" applyFont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8" fillId="0" borderId="15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right" vertical="top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13" fillId="0" borderId="0" xfId="22" applyFont="1" applyBorder="1" applyAlignment="1" applyProtection="1">
      <alignment horizontal="right" vertical="center"/>
      <protection hidden="1"/>
    </xf>
    <xf numFmtId="0" fontId="22" fillId="0" borderId="82" xfId="22" applyFont="1" applyBorder="1" applyAlignment="1" applyProtection="1">
      <alignment horizontal="left" vertical="center"/>
      <protection hidden="1"/>
    </xf>
    <xf numFmtId="0" fontId="13" fillId="0" borderId="83" xfId="22" applyFont="1" applyBorder="1" applyAlignment="1" applyProtection="1">
      <alignment horizontal="left" vertical="center"/>
      <protection hidden="1"/>
    </xf>
    <xf numFmtId="0" fontId="13" fillId="0" borderId="84" xfId="22" applyFont="1" applyBorder="1" applyAlignment="1" applyProtection="1">
      <alignment horizontal="left" vertical="center"/>
      <protection hidden="1"/>
    </xf>
    <xf numFmtId="0" fontId="13" fillId="0" borderId="0" xfId="22" applyFont="1" applyBorder="1" applyAlignment="1" applyProtection="1">
      <alignment horizontal="left" vertical="center"/>
      <protection hidden="1"/>
    </xf>
    <xf numFmtId="0" fontId="12" fillId="0" borderId="0" xfId="22" applyFont="1" applyFill="1" applyBorder="1" applyAlignment="1" applyProtection="1">
      <alignment horizontal="center" vertical="center"/>
      <protection hidden="1"/>
    </xf>
    <xf numFmtId="0" fontId="11" fillId="0" borderId="4" xfId="22" applyFont="1" applyBorder="1" applyAlignment="1" applyProtection="1">
      <alignment horizontal="center" vertical="center"/>
      <protection hidden="1"/>
    </xf>
    <xf numFmtId="0" fontId="13" fillId="0" borderId="5" xfId="22" applyFont="1" applyBorder="1" applyAlignment="1" applyProtection="1">
      <alignment horizontal="left" vertical="center"/>
      <protection hidden="1"/>
    </xf>
    <xf numFmtId="0" fontId="11" fillId="0" borderId="5" xfId="22" applyFont="1" applyBorder="1" applyAlignment="1" applyProtection="1">
      <alignment horizontal="center" vertical="center"/>
      <protection hidden="1"/>
    </xf>
    <xf numFmtId="0" fontId="11" fillId="0" borderId="6" xfId="22" applyFont="1" applyBorder="1" applyAlignment="1" applyProtection="1">
      <alignment horizontal="center" vertical="center"/>
      <protection hidden="1"/>
    </xf>
    <xf numFmtId="0" fontId="11" fillId="0" borderId="7" xfId="22" applyFont="1" applyBorder="1" applyAlignment="1" applyProtection="1">
      <alignment horizontal="center" vertical="center"/>
      <protection hidden="1"/>
    </xf>
    <xf numFmtId="0" fontId="11" fillId="0" borderId="8" xfId="22" applyFont="1" applyBorder="1" applyAlignment="1" applyProtection="1">
      <alignment horizontal="center" vertical="center"/>
      <protection hidden="1"/>
    </xf>
    <xf numFmtId="0" fontId="11" fillId="0" borderId="9" xfId="22" applyFont="1" applyBorder="1" applyAlignment="1" applyProtection="1">
      <alignment horizontal="center" vertical="center"/>
      <protection hidden="1"/>
    </xf>
    <xf numFmtId="0" fontId="11" fillId="0" borderId="10" xfId="22" applyFont="1" applyBorder="1" applyAlignment="1" applyProtection="1">
      <alignment horizontal="center" vertical="center"/>
      <protection hidden="1"/>
    </xf>
    <xf numFmtId="0" fontId="13" fillId="0" borderId="11" xfId="22" applyFont="1" applyBorder="1" applyAlignment="1" applyProtection="1">
      <alignment horizontal="left" vertical="center"/>
      <protection hidden="1"/>
    </xf>
    <xf numFmtId="0" fontId="11" fillId="0" borderId="11" xfId="22" applyFont="1" applyBorder="1" applyAlignment="1" applyProtection="1">
      <alignment horizontal="center" vertical="center"/>
      <protection hidden="1"/>
    </xf>
    <xf numFmtId="0" fontId="11" fillId="0" borderId="12" xfId="22" applyFont="1" applyBorder="1" applyAlignment="1" applyProtection="1">
      <alignment horizontal="center" vertical="center"/>
      <protection hidden="1"/>
    </xf>
    <xf numFmtId="0" fontId="11" fillId="0" borderId="13" xfId="22" applyFont="1" applyBorder="1" applyAlignment="1" applyProtection="1">
      <alignment horizontal="center" vertical="center"/>
      <protection hidden="1"/>
    </xf>
    <xf numFmtId="0" fontId="12" fillId="2" borderId="11" xfId="22" applyFont="1" applyFill="1" applyBorder="1" applyAlignment="1" applyProtection="1">
      <alignment horizontal="center" vertical="center"/>
      <protection hidden="1"/>
    </xf>
    <xf numFmtId="0" fontId="11" fillId="0" borderId="14" xfId="22" applyFont="1" applyBorder="1" applyAlignment="1" applyProtection="1">
      <alignment horizontal="center" vertical="center"/>
      <protection hidden="1"/>
    </xf>
    <xf numFmtId="0" fontId="11" fillId="0" borderId="15" xfId="22" applyFont="1" applyBorder="1" applyAlignment="1" applyProtection="1">
      <alignment horizontal="center" vertical="center"/>
      <protection hidden="1"/>
    </xf>
    <xf numFmtId="0" fontId="11" fillId="0" borderId="16" xfId="21" applyFont="1" applyBorder="1" applyAlignment="1" applyProtection="1">
      <alignment horizontal="center"/>
      <protection hidden="1"/>
    </xf>
    <xf numFmtId="0" fontId="13" fillId="0" borderId="17" xfId="21" applyFont="1" applyBorder="1" applyAlignment="1" applyProtection="1">
      <alignment horizontal="left"/>
      <protection hidden="1"/>
    </xf>
    <xf numFmtId="0" fontId="11" fillId="0" borderId="17" xfId="21" applyFont="1" applyBorder="1" applyAlignment="1" applyProtection="1">
      <alignment horizontal="center"/>
      <protection hidden="1"/>
    </xf>
    <xf numFmtId="0" fontId="11" fillId="0" borderId="18" xfId="21" applyFont="1" applyBorder="1" applyAlignment="1" applyProtection="1">
      <alignment horizontal="center"/>
      <protection hidden="1"/>
    </xf>
    <xf numFmtId="0" fontId="11" fillId="0" borderId="19" xfId="21" applyFont="1" applyBorder="1" applyAlignment="1" applyProtection="1">
      <alignment horizontal="center"/>
      <protection hidden="1"/>
    </xf>
    <xf numFmtId="0" fontId="11" fillId="0" borderId="20" xfId="21" applyFont="1" applyBorder="1" applyAlignment="1" applyProtection="1">
      <alignment horizontal="center"/>
      <protection hidden="1"/>
    </xf>
    <xf numFmtId="0" fontId="11" fillId="0" borderId="21" xfId="21" applyFont="1" applyBorder="1" applyAlignment="1" applyProtection="1">
      <alignment horizontal="center"/>
      <protection hidden="1"/>
    </xf>
    <xf numFmtId="0" fontId="12" fillId="2" borderId="17" xfId="22" applyFont="1" applyFill="1" applyBorder="1" applyAlignment="1" applyProtection="1">
      <alignment horizontal="center" vertical="center"/>
      <protection hidden="1"/>
    </xf>
    <xf numFmtId="0" fontId="11" fillId="0" borderId="21" xfId="22" applyFont="1" applyBorder="1" applyAlignment="1" applyProtection="1">
      <alignment horizontal="center" vertical="center"/>
      <protection hidden="1"/>
    </xf>
    <xf numFmtId="0" fontId="11" fillId="0" borderId="17" xfId="22" applyFont="1" applyBorder="1" applyAlignment="1" applyProtection="1">
      <alignment horizontal="center" vertical="center"/>
      <protection hidden="1"/>
    </xf>
    <xf numFmtId="0" fontId="11" fillId="0" borderId="18" xfId="22" applyFont="1" applyBorder="1" applyAlignment="1" applyProtection="1">
      <alignment horizontal="center" vertical="center"/>
      <protection hidden="1"/>
    </xf>
    <xf numFmtId="0" fontId="11" fillId="0" borderId="19" xfId="22" applyFont="1" applyBorder="1" applyAlignment="1" applyProtection="1">
      <alignment horizontal="center" vertical="center"/>
      <protection hidden="1"/>
    </xf>
    <xf numFmtId="0" fontId="11" fillId="0" borderId="20" xfId="22" applyFont="1" applyBorder="1" applyAlignment="1" applyProtection="1">
      <alignment horizontal="center" vertical="center"/>
      <protection hidden="1"/>
    </xf>
    <xf numFmtId="0" fontId="11" fillId="0" borderId="3" xfId="21" applyFont="1" applyBorder="1" applyAlignment="1" applyProtection="1">
      <alignment horizontal="center"/>
      <protection hidden="1"/>
    </xf>
    <xf numFmtId="0" fontId="11" fillId="0" borderId="28" xfId="21" applyFont="1" applyBorder="1" applyAlignment="1" applyProtection="1">
      <alignment horizontal="center"/>
      <protection hidden="1"/>
    </xf>
    <xf numFmtId="0" fontId="11" fillId="0" borderId="85" xfId="21" applyFont="1" applyBorder="1" applyAlignment="1" applyProtection="1">
      <alignment horizontal="center"/>
      <protection hidden="1"/>
    </xf>
    <xf numFmtId="0" fontId="11" fillId="0" borderId="86" xfId="21" applyFont="1" applyBorder="1" applyAlignment="1" applyProtection="1">
      <alignment horizontal="center"/>
      <protection hidden="1"/>
    </xf>
    <xf numFmtId="0" fontId="12" fillId="0" borderId="85" xfId="21" applyFont="1" applyFill="1" applyBorder="1" applyAlignment="1" applyProtection="1">
      <alignment horizontal="center"/>
      <protection hidden="1"/>
    </xf>
    <xf numFmtId="0" fontId="12" fillId="0" borderId="28" xfId="21" applyFont="1" applyFill="1" applyBorder="1" applyAlignment="1" applyProtection="1">
      <alignment horizontal="center"/>
      <protection hidden="1"/>
    </xf>
    <xf numFmtId="0" fontId="12" fillId="0" borderId="86" xfId="21" applyFont="1" applyFill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/>
      <protection hidden="1"/>
    </xf>
    <xf numFmtId="0" fontId="11" fillId="0" borderId="52" xfId="22" applyFont="1" applyFill="1" applyBorder="1" applyAlignment="1" applyProtection="1">
      <alignment horizontal="center" vertical="center"/>
      <protection hidden="1"/>
    </xf>
    <xf numFmtId="0" fontId="11" fillId="0" borderId="23" xfId="22" applyFont="1" applyFill="1" applyBorder="1" applyAlignment="1" applyProtection="1">
      <alignment horizontal="center" vertical="center"/>
      <protection hidden="1"/>
    </xf>
    <xf numFmtId="0" fontId="11" fillId="2" borderId="87" xfId="0" applyFont="1" applyFill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25" xfId="22" applyFont="1" applyBorder="1" applyAlignment="1" applyProtection="1">
      <alignment horizontal="center" vertical="center"/>
      <protection hidden="1"/>
    </xf>
    <xf numFmtId="0" fontId="11" fillId="0" borderId="56" xfId="22" applyFont="1" applyBorder="1" applyAlignment="1" applyProtection="1">
      <alignment horizontal="center" vertical="center"/>
      <protection hidden="1"/>
    </xf>
    <xf numFmtId="0" fontId="13" fillId="0" borderId="57" xfId="0" applyFont="1" applyBorder="1" applyAlignment="1" applyProtection="1">
      <alignment/>
      <protection hidden="1"/>
    </xf>
    <xf numFmtId="0" fontId="11" fillId="0" borderId="44" xfId="22" applyFont="1" applyFill="1" applyBorder="1" applyAlignment="1" applyProtection="1">
      <alignment horizontal="center" vertical="center"/>
      <protection hidden="1"/>
    </xf>
    <xf numFmtId="0" fontId="11" fillId="0" borderId="55" xfId="22" applyFont="1" applyFill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3" fillId="0" borderId="24" xfId="22" applyFont="1" applyBorder="1" applyAlignment="1" applyProtection="1">
      <alignment horizontal="left" vertical="center"/>
      <protection hidden="1"/>
    </xf>
    <xf numFmtId="0" fontId="11" fillId="0" borderId="24" xfId="22" applyFont="1" applyBorder="1" applyAlignment="1" applyProtection="1">
      <alignment horizontal="center" vertical="center"/>
      <protection hidden="1"/>
    </xf>
    <xf numFmtId="0" fontId="13" fillId="0" borderId="66" xfId="0" applyFont="1" applyBorder="1" applyAlignment="1" applyProtection="1">
      <alignment horizontal="right"/>
      <protection hidden="1"/>
    </xf>
    <xf numFmtId="0" fontId="13" fillId="0" borderId="24" xfId="0" applyFont="1" applyFill="1" applyBorder="1" applyAlignment="1" applyProtection="1">
      <alignment horizontal="center"/>
      <protection hidden="1"/>
    </xf>
    <xf numFmtId="0" fontId="13" fillId="0" borderId="59" xfId="0" applyFont="1" applyBorder="1" applyAlignment="1" applyProtection="1">
      <alignment/>
      <protection hidden="1"/>
    </xf>
    <xf numFmtId="0" fontId="11" fillId="0" borderId="70" xfId="22" applyFont="1" applyBorder="1" applyAlignment="1" applyProtection="1">
      <alignment vertical="center"/>
      <protection hidden="1"/>
    </xf>
    <xf numFmtId="0" fontId="11" fillId="0" borderId="88" xfId="22" applyFont="1" applyFill="1" applyBorder="1" applyAlignment="1" applyProtection="1">
      <alignment horizontal="center" vertical="center"/>
      <protection hidden="1"/>
    </xf>
    <xf numFmtId="0" fontId="11" fillId="0" borderId="70" xfId="22" applyFont="1" applyFill="1" applyBorder="1" applyAlignment="1" applyProtection="1">
      <alignment horizontal="center" vertical="center"/>
      <protection hidden="1"/>
    </xf>
    <xf numFmtId="0" fontId="11" fillId="0" borderId="26" xfId="22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/>
      <protection hidden="1"/>
    </xf>
    <xf numFmtId="0" fontId="11" fillId="0" borderId="23" xfId="0" applyFont="1" applyBorder="1" applyAlignment="1" applyProtection="1">
      <alignment/>
      <protection hidden="1"/>
    </xf>
    <xf numFmtId="1" fontId="11" fillId="2" borderId="87" xfId="0" applyNumberFormat="1" applyFont="1" applyFill="1" applyBorder="1" applyAlignment="1" applyProtection="1">
      <alignment horizontal="center"/>
      <protection hidden="1"/>
    </xf>
    <xf numFmtId="0" fontId="13" fillId="0" borderId="56" xfId="0" applyFont="1" applyBorder="1" applyAlignment="1" applyProtection="1">
      <alignment/>
      <protection hidden="1"/>
    </xf>
    <xf numFmtId="0" fontId="11" fillId="0" borderId="55" xfId="22" applyFont="1" applyBorder="1" applyAlignment="1" applyProtection="1">
      <alignment vertical="center"/>
      <protection hidden="1"/>
    </xf>
    <xf numFmtId="0" fontId="11" fillId="0" borderId="55" xfId="0" applyFont="1" applyBorder="1" applyAlignment="1" applyProtection="1">
      <alignment/>
      <protection hidden="1"/>
    </xf>
    <xf numFmtId="0" fontId="12" fillId="0" borderId="68" xfId="0" applyFont="1" applyFill="1" applyBorder="1" applyAlignment="1" applyProtection="1">
      <alignment horizontal="center"/>
      <protection hidden="1"/>
    </xf>
    <xf numFmtId="0" fontId="13" fillId="0" borderId="89" xfId="0" applyFont="1" applyBorder="1" applyAlignment="1" applyProtection="1">
      <alignment horizontal="right"/>
      <protection hidden="1"/>
    </xf>
    <xf numFmtId="0" fontId="12" fillId="0" borderId="68" xfId="22" applyFont="1" applyFill="1" applyBorder="1" applyAlignment="1" applyProtection="1">
      <alignment horizontal="center" vertical="center"/>
      <protection hidden="1"/>
    </xf>
    <xf numFmtId="1" fontId="11" fillId="0" borderId="24" xfId="22" applyNumberFormat="1" applyFont="1" applyBorder="1" applyAlignment="1" applyProtection="1">
      <alignment horizontal="center" vertical="center"/>
      <protection hidden="1"/>
    </xf>
    <xf numFmtId="0" fontId="11" fillId="0" borderId="90" xfId="22" applyFont="1" applyFill="1" applyBorder="1" applyAlignment="1" applyProtection="1">
      <alignment horizontal="center" vertical="center"/>
      <protection hidden="1"/>
    </xf>
    <xf numFmtId="0" fontId="12" fillId="2" borderId="91" xfId="22" applyFont="1" applyFill="1" applyBorder="1" applyAlignment="1" applyProtection="1">
      <alignment horizontal="center" vertical="center"/>
      <protection hidden="1"/>
    </xf>
    <xf numFmtId="0" fontId="13" fillId="0" borderId="46" xfId="0" applyFont="1" applyBorder="1" applyAlignment="1" applyProtection="1">
      <alignment horizontal="left"/>
      <protection hidden="1"/>
    </xf>
    <xf numFmtId="0" fontId="12" fillId="2" borderId="92" xfId="22" applyFont="1" applyFill="1" applyBorder="1" applyAlignment="1" applyProtection="1">
      <alignment horizontal="center" vertical="center"/>
      <protection hidden="1"/>
    </xf>
    <xf numFmtId="1" fontId="11" fillId="0" borderId="26" xfId="22" applyNumberFormat="1" applyFont="1" applyBorder="1" applyAlignment="1" applyProtection="1">
      <alignment horizontal="center" vertical="center"/>
      <protection hidden="1"/>
    </xf>
    <xf numFmtId="1" fontId="11" fillId="2" borderId="93" xfId="22" applyNumberFormat="1" applyFont="1" applyFill="1" applyBorder="1" applyAlignment="1" applyProtection="1">
      <alignment horizontal="center" vertical="center"/>
      <protection hidden="1"/>
    </xf>
    <xf numFmtId="1" fontId="11" fillId="2" borderId="94" xfId="22" applyNumberFormat="1" applyFont="1" applyFill="1" applyBorder="1" applyAlignment="1" applyProtection="1">
      <alignment horizontal="center" vertical="center"/>
      <protection hidden="1"/>
    </xf>
    <xf numFmtId="0" fontId="11" fillId="0" borderId="66" xfId="22" applyFont="1" applyBorder="1" applyAlignment="1" applyProtection="1">
      <alignment horizontal="center" vertical="center"/>
      <protection hidden="1"/>
    </xf>
    <xf numFmtId="0" fontId="11" fillId="2" borderId="0" xfId="22" applyFont="1" applyFill="1" applyBorder="1" applyAlignment="1" applyProtection="1">
      <alignment horizontal="center" vertical="center"/>
      <protection hidden="1"/>
    </xf>
    <xf numFmtId="1" fontId="11" fillId="2" borderId="0" xfId="22" applyNumberFormat="1" applyFont="1" applyFill="1" applyBorder="1" applyAlignment="1" applyProtection="1">
      <alignment horizontal="center" vertical="center"/>
      <protection hidden="1"/>
    </xf>
    <xf numFmtId="1" fontId="11" fillId="2" borderId="95" xfId="22" applyNumberFormat="1" applyFont="1" applyFill="1" applyBorder="1" applyAlignment="1" applyProtection="1">
      <alignment horizontal="center" vertical="center"/>
      <protection hidden="1"/>
    </xf>
    <xf numFmtId="1" fontId="11" fillId="0" borderId="62" xfId="22" applyNumberFormat="1" applyFont="1" applyFill="1" applyBorder="1" applyAlignment="1" applyProtection="1">
      <alignment horizontal="center" vertical="center"/>
      <protection hidden="1"/>
    </xf>
    <xf numFmtId="1" fontId="11" fillId="0" borderId="46" xfId="22" applyNumberFormat="1" applyFont="1" applyBorder="1" applyAlignment="1" applyProtection="1">
      <alignment horizontal="center" vertical="center"/>
      <protection hidden="1"/>
    </xf>
    <xf numFmtId="0" fontId="11" fillId="2" borderId="96" xfId="22" applyFont="1" applyFill="1" applyBorder="1" applyAlignment="1" applyProtection="1">
      <alignment horizontal="center" vertical="center"/>
      <protection hidden="1"/>
    </xf>
    <xf numFmtId="0" fontId="11" fillId="2" borderId="0" xfId="22" applyFont="1" applyFill="1" applyBorder="1" applyAlignment="1" applyProtection="1">
      <alignment horizontal="left" vertical="center"/>
      <protection hidden="1"/>
    </xf>
    <xf numFmtId="1" fontId="11" fillId="2" borderId="0" xfId="22" applyNumberFormat="1" applyFont="1" applyFill="1" applyBorder="1" applyAlignment="1" applyProtection="1" quotePrefix="1">
      <alignment horizontal="left" vertical="center"/>
      <protection hidden="1"/>
    </xf>
    <xf numFmtId="0" fontId="11" fillId="2" borderId="0" xfId="22" applyFont="1" applyFill="1" applyBorder="1" applyAlignment="1" applyProtection="1">
      <alignment vertical="center"/>
      <protection hidden="1"/>
    </xf>
    <xf numFmtId="0" fontId="11" fillId="2" borderId="97" xfId="22" applyFont="1" applyFill="1" applyBorder="1" applyAlignment="1" applyProtection="1">
      <alignment horizontal="center" vertical="center"/>
      <protection hidden="1"/>
    </xf>
    <xf numFmtId="0" fontId="11" fillId="2" borderId="98" xfId="22" applyFont="1" applyFill="1" applyBorder="1" applyAlignment="1" applyProtection="1">
      <alignment horizontal="left" vertical="center"/>
      <protection hidden="1"/>
    </xf>
    <xf numFmtId="0" fontId="11" fillId="2" borderId="98" xfId="22" applyFont="1" applyFill="1" applyBorder="1" applyAlignment="1" applyProtection="1">
      <alignment horizontal="center" vertical="center"/>
      <protection hidden="1"/>
    </xf>
    <xf numFmtId="1" fontId="11" fillId="2" borderId="98" xfId="22" applyNumberFormat="1" applyFont="1" applyFill="1" applyBorder="1" applyAlignment="1" applyProtection="1">
      <alignment horizontal="center" vertical="center"/>
      <protection hidden="1"/>
    </xf>
    <xf numFmtId="1" fontId="11" fillId="2" borderId="99" xfId="22" applyNumberFormat="1" applyFont="1" applyFill="1" applyBorder="1" applyAlignment="1" applyProtection="1">
      <alignment horizontal="center" vertical="center"/>
      <protection hidden="1"/>
    </xf>
    <xf numFmtId="0" fontId="13" fillId="0" borderId="51" xfId="0" applyFont="1" applyBorder="1" applyAlignment="1" applyProtection="1">
      <alignment/>
      <protection hidden="1"/>
    </xf>
    <xf numFmtId="0" fontId="11" fillId="0" borderId="61" xfId="22" applyFont="1" applyBorder="1" applyAlignment="1" applyProtection="1">
      <alignment vertical="center"/>
      <protection hidden="1"/>
    </xf>
    <xf numFmtId="0" fontId="11" fillId="0" borderId="61" xfId="22" applyFont="1" applyFill="1" applyBorder="1" applyAlignment="1" applyProtection="1">
      <alignment horizontal="center" vertical="center"/>
      <protection hidden="1"/>
    </xf>
    <xf numFmtId="1" fontId="11" fillId="0" borderId="100" xfId="22" applyNumberFormat="1" applyFont="1" applyBorder="1" applyAlignment="1" applyProtection="1">
      <alignment horizontal="center" vertical="center"/>
      <protection hidden="1"/>
    </xf>
    <xf numFmtId="0" fontId="3" fillId="0" borderId="0" xfId="22" applyFont="1" applyAlignment="1" applyProtection="1">
      <alignment vertical="center"/>
      <protection hidden="1"/>
    </xf>
    <xf numFmtId="0" fontId="10" fillId="0" borderId="1" xfId="22" applyFont="1" applyBorder="1" applyAlignment="1" applyProtection="1">
      <alignment vertical="center"/>
      <protection hidden="1"/>
    </xf>
    <xf numFmtId="0" fontId="11" fillId="0" borderId="1" xfId="22" applyFont="1" applyBorder="1" applyAlignment="1" applyProtection="1">
      <alignment horizontal="center" vertical="center"/>
      <protection hidden="1"/>
    </xf>
    <xf numFmtId="0" fontId="11" fillId="0" borderId="1" xfId="22" applyFont="1" applyBorder="1" applyAlignment="1" applyProtection="1">
      <alignment vertical="center"/>
      <protection hidden="1"/>
    </xf>
    <xf numFmtId="0" fontId="0" fillId="0" borderId="0" xfId="22" applyFont="1" applyAlignment="1" applyProtection="1">
      <alignment vertical="center"/>
      <protection hidden="1"/>
    </xf>
    <xf numFmtId="0" fontId="0" fillId="0" borderId="0" xfId="22" applyFont="1" applyAlignment="1" applyProtection="1">
      <alignment horizontal="center" vertical="center"/>
      <protection hidden="1"/>
    </xf>
    <xf numFmtId="0" fontId="0" fillId="0" borderId="1" xfId="22" applyFont="1" applyBorder="1" applyAlignment="1" applyProtection="1">
      <alignment vertical="center"/>
      <protection hidden="1"/>
    </xf>
    <xf numFmtId="0" fontId="0" fillId="0" borderId="1" xfId="22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/>
      <protection hidden="1"/>
    </xf>
    <xf numFmtId="0" fontId="11" fillId="0" borderId="38" xfId="22" applyFont="1" applyFill="1" applyBorder="1" applyAlignment="1" applyProtection="1">
      <alignment horizontal="center" vertical="center"/>
      <protection hidden="1"/>
    </xf>
    <xf numFmtId="0" fontId="11" fillId="0" borderId="57" xfId="0" applyFont="1" applyBorder="1" applyAlignment="1" applyProtection="1">
      <alignment/>
      <protection hidden="1"/>
    </xf>
    <xf numFmtId="0" fontId="11" fillId="0" borderId="101" xfId="22" applyFont="1" applyFill="1" applyBorder="1" applyAlignment="1" applyProtection="1">
      <alignment horizontal="center" vertical="center"/>
      <protection hidden="1"/>
    </xf>
    <xf numFmtId="0" fontId="11" fillId="0" borderId="57" xfId="22" applyFont="1" applyBorder="1" applyAlignment="1" applyProtection="1">
      <alignment vertical="center"/>
      <protection hidden="1"/>
    </xf>
    <xf numFmtId="0" fontId="11" fillId="0" borderId="69" xfId="22" applyFont="1" applyBorder="1" applyAlignment="1" applyProtection="1">
      <alignment vertical="center"/>
      <protection hidden="1"/>
    </xf>
    <xf numFmtId="0" fontId="11" fillId="0" borderId="102" xfId="22" applyFont="1" applyFill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/>
      <protection hidden="1"/>
    </xf>
    <xf numFmtId="0" fontId="11" fillId="0" borderId="56" xfId="22" applyFont="1" applyBorder="1" applyAlignment="1" applyProtection="1">
      <alignment vertical="center"/>
      <protection hidden="1"/>
    </xf>
    <xf numFmtId="0" fontId="11" fillId="0" borderId="56" xfId="0" applyFont="1" applyBorder="1" applyAlignment="1" applyProtection="1">
      <alignment/>
      <protection hidden="1"/>
    </xf>
    <xf numFmtId="0" fontId="11" fillId="0" borderId="51" xfId="22" applyFont="1" applyBorder="1" applyAlignment="1" applyProtection="1">
      <alignment vertical="center"/>
      <protection hidden="1"/>
    </xf>
    <xf numFmtId="0" fontId="11" fillId="0" borderId="103" xfId="22" applyFont="1" applyFill="1" applyBorder="1" applyAlignment="1" applyProtection="1">
      <alignment horizontal="center" vertical="center"/>
      <protection hidden="1"/>
    </xf>
    <xf numFmtId="1" fontId="11" fillId="0" borderId="27" xfId="22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22" fillId="2" borderId="24" xfId="0" applyFont="1" applyFill="1" applyBorder="1" applyAlignment="1" applyProtection="1">
      <alignment horizontal="center"/>
      <protection hidden="1"/>
    </xf>
    <xf numFmtId="0" fontId="10" fillId="0" borderId="0" xfId="22" applyNumberFormat="1" applyFont="1" applyAlignment="1" applyProtection="1">
      <alignment horizontal="left"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21" applyNumberFormat="1" applyFont="1" applyFill="1" applyBorder="1" applyAlignment="1" applyProtection="1">
      <alignment horizontal="center" vertical="center" textRotation="90"/>
      <protection hidden="1"/>
    </xf>
    <xf numFmtId="0" fontId="4" fillId="0" borderId="50" xfId="21" applyNumberFormat="1" applyFont="1" applyFill="1" applyBorder="1" applyAlignment="1" applyProtection="1">
      <alignment horizontal="center" vertical="center" textRotation="90"/>
      <protection hidden="1"/>
    </xf>
    <xf numFmtId="201" fontId="4" fillId="2" borderId="68" xfId="0" applyNumberFormat="1" applyFont="1" applyFill="1" applyBorder="1" applyAlignment="1" applyProtection="1">
      <alignment horizontal="center" vertical="center"/>
      <protection hidden="1"/>
    </xf>
    <xf numFmtId="0" fontId="15" fillId="2" borderId="39" xfId="22" applyFont="1" applyFill="1" applyBorder="1" applyAlignment="1" applyProtection="1">
      <alignment horizontal="center" vertical="center"/>
      <protection hidden="1"/>
    </xf>
    <xf numFmtId="0" fontId="21" fillId="4" borderId="32" xfId="22" applyFont="1" applyFill="1" applyBorder="1" applyAlignment="1" applyProtection="1">
      <alignment horizontal="center" vertical="center"/>
      <protection hidden="1"/>
    </xf>
    <xf numFmtId="0" fontId="21" fillId="4" borderId="30" xfId="22" applyFont="1" applyFill="1" applyBorder="1" applyAlignment="1" applyProtection="1">
      <alignment horizontal="center" vertical="center"/>
      <protection hidden="1"/>
    </xf>
    <xf numFmtId="0" fontId="21" fillId="4" borderId="31" xfId="22" applyFont="1" applyFill="1" applyBorder="1" applyAlignment="1" applyProtection="1">
      <alignment horizontal="center" vertical="center"/>
      <protection hidden="1"/>
    </xf>
    <xf numFmtId="0" fontId="21" fillId="4" borderId="35" xfId="22" applyFont="1" applyFill="1" applyBorder="1" applyAlignment="1" applyProtection="1">
      <alignment horizontal="center" vertical="center"/>
      <protection hidden="1"/>
    </xf>
    <xf numFmtId="0" fontId="15" fillId="2" borderId="104" xfId="22" applyFont="1" applyFill="1" applyBorder="1" applyAlignment="1" applyProtection="1">
      <alignment horizontal="center" vertical="center"/>
      <protection hidden="1"/>
    </xf>
    <xf numFmtId="0" fontId="12" fillId="2" borderId="39" xfId="22" applyFont="1" applyFill="1" applyBorder="1" applyAlignment="1" applyProtection="1">
      <alignment horizontal="left" vertical="center"/>
      <protection hidden="1"/>
    </xf>
    <xf numFmtId="0" fontId="12" fillId="2" borderId="104" xfId="22" applyFont="1" applyFill="1" applyBorder="1" applyAlignment="1" applyProtection="1">
      <alignment horizontal="left" vertical="center"/>
      <protection hidden="1"/>
    </xf>
    <xf numFmtId="0" fontId="13" fillId="0" borderId="105" xfId="0" applyFont="1" applyFill="1" applyBorder="1" applyAlignment="1" applyProtection="1">
      <alignment horizontal="left"/>
      <protection hidden="1"/>
    </xf>
    <xf numFmtId="0" fontId="11" fillId="0" borderId="28" xfId="21" applyFont="1" applyBorder="1" applyAlignment="1" applyProtection="1">
      <alignment horizontal="center"/>
      <protection hidden="1"/>
    </xf>
    <xf numFmtId="0" fontId="11" fillId="0" borderId="86" xfId="21" applyFont="1" applyBorder="1" applyAlignment="1" applyProtection="1">
      <alignment horizontal="center"/>
      <protection hidden="1"/>
    </xf>
    <xf numFmtId="0" fontId="13" fillId="0" borderId="0" xfId="22" applyFont="1" applyBorder="1" applyAlignment="1" applyProtection="1">
      <alignment horizontal="center" vertical="center"/>
      <protection hidden="1"/>
    </xf>
    <xf numFmtId="0" fontId="13" fillId="0" borderId="106" xfId="0" applyFont="1" applyFill="1" applyBorder="1" applyAlignment="1" applyProtection="1">
      <alignment horizontal="left"/>
      <protection hidden="1"/>
    </xf>
    <xf numFmtId="0" fontId="11" fillId="0" borderId="85" xfId="21" applyFont="1" applyBorder="1" applyAlignment="1" applyProtection="1">
      <alignment horizontal="center"/>
      <protection hidden="1"/>
    </xf>
    <xf numFmtId="0" fontId="7" fillId="2" borderId="107" xfId="2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0" fillId="0" borderId="42" xfId="0" applyBorder="1" applyAlignment="1" applyProtection="1">
      <alignment horizontal="center" vertical="top"/>
      <protection locked="0"/>
    </xf>
    <xf numFmtId="204" fontId="0" fillId="0" borderId="42" xfId="0" applyNumberFormat="1" applyBorder="1" applyAlignment="1" applyProtection="1">
      <alignment horizontal="center" vertical="top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4" fillId="2" borderId="108" xfId="0" applyFont="1" applyFill="1" applyBorder="1" applyAlignment="1" applyProtection="1">
      <alignment horizontal="center" vertical="center" wrapText="1"/>
      <protection hidden="1"/>
    </xf>
    <xf numFmtId="0" fontId="4" fillId="2" borderId="52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201" fontId="12" fillId="2" borderId="109" xfId="22" applyNumberFormat="1" applyFont="1" applyFill="1" applyBorder="1" applyAlignment="1" applyProtection="1">
      <alignment horizontal="center" vertical="center"/>
      <protection hidden="1"/>
    </xf>
    <xf numFmtId="201" fontId="12" fillId="2" borderId="43" xfId="22" applyNumberFormat="1" applyFont="1" applyFill="1" applyBorder="1" applyAlignment="1" applyProtection="1">
      <alignment horizontal="center" vertical="center"/>
      <protection hidden="1"/>
    </xf>
    <xf numFmtId="201" fontId="12" fillId="2" borderId="59" xfId="22" applyNumberFormat="1" applyFont="1" applyFill="1" applyBorder="1" applyAlignment="1" applyProtection="1">
      <alignment horizontal="center" vertical="center"/>
      <protection hidden="1"/>
    </xf>
    <xf numFmtId="0" fontId="12" fillId="2" borderId="3" xfId="22" applyFont="1" applyFill="1" applyBorder="1" applyAlignment="1" applyProtection="1">
      <alignment horizontal="right" vertical="center"/>
      <protection hidden="1"/>
    </xf>
    <xf numFmtId="0" fontId="12" fillId="2" borderId="28" xfId="22" applyFont="1" applyFill="1" applyBorder="1" applyAlignment="1" applyProtection="1">
      <alignment horizontal="right" vertical="center"/>
      <protection hidden="1"/>
    </xf>
    <xf numFmtId="0" fontId="12" fillId="2" borderId="110" xfId="22" applyFont="1" applyFill="1" applyBorder="1" applyAlignment="1" applyProtection="1">
      <alignment horizontal="right" vertical="center"/>
      <protection hidden="1"/>
    </xf>
    <xf numFmtId="0" fontId="7" fillId="2" borderId="111" xfId="21" applyNumberFormat="1" applyFont="1" applyFill="1" applyBorder="1" applyAlignment="1" applyProtection="1">
      <alignment horizontal="center" vertical="center"/>
      <protection hidden="1"/>
    </xf>
    <xf numFmtId="0" fontId="21" fillId="4" borderId="106" xfId="22" applyFont="1" applyFill="1" applyBorder="1" applyAlignment="1" applyProtection="1">
      <alignment horizontal="center" vertical="center"/>
      <protection hidden="1"/>
    </xf>
    <xf numFmtId="0" fontId="21" fillId="4" borderId="36" xfId="22" applyFont="1" applyFill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0" borderId="28" xfId="0" applyFont="1" applyBorder="1" applyAlignment="1" applyProtection="1">
      <alignment horizontal="center"/>
      <protection hidden="1"/>
    </xf>
    <xf numFmtId="0" fontId="13" fillId="0" borderId="112" xfId="0" applyFont="1" applyBorder="1" applyAlignment="1" applyProtection="1">
      <alignment horizontal="center"/>
      <protection hidden="1"/>
    </xf>
    <xf numFmtId="0" fontId="13" fillId="0" borderId="113" xfId="0" applyFont="1" applyFill="1" applyBorder="1" applyAlignment="1" applyProtection="1">
      <alignment horizontal="right" vertical="center" wrapText="1"/>
      <protection hidden="1"/>
    </xf>
    <xf numFmtId="0" fontId="13" fillId="0" borderId="69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50" xfId="0" applyFont="1" applyFill="1" applyBorder="1" applyAlignment="1" applyProtection="1">
      <alignment horizontal="right" vertical="center" wrapText="1"/>
      <protection hidden="1"/>
    </xf>
    <xf numFmtId="0" fontId="13" fillId="0" borderId="42" xfId="0" applyFont="1" applyFill="1" applyBorder="1" applyAlignment="1" applyProtection="1">
      <alignment horizontal="right" vertical="center" wrapText="1"/>
      <protection hidden="1"/>
    </xf>
    <xf numFmtId="0" fontId="13" fillId="0" borderId="49" xfId="0" applyFont="1" applyFill="1" applyBorder="1" applyAlignment="1" applyProtection="1">
      <alignment horizontal="right" vertical="center" wrapText="1"/>
      <protection hidden="1"/>
    </xf>
    <xf numFmtId="0" fontId="12" fillId="2" borderId="31" xfId="22" applyFont="1" applyFill="1" applyBorder="1" applyAlignment="1" applyProtection="1">
      <alignment horizontal="center" vertical="center"/>
      <protection hidden="1"/>
    </xf>
    <xf numFmtId="0" fontId="12" fillId="2" borderId="36" xfId="22" applyFont="1" applyFill="1" applyBorder="1" applyAlignment="1" applyProtection="1">
      <alignment horizontal="center" vertical="center"/>
      <protection hidden="1"/>
    </xf>
    <xf numFmtId="0" fontId="13" fillId="0" borderId="114" xfId="0" applyFont="1" applyBorder="1" applyAlignment="1" applyProtection="1">
      <alignment horizontal="right" wrapText="1"/>
      <protection hidden="1"/>
    </xf>
    <xf numFmtId="0" fontId="13" fillId="0" borderId="113" xfId="0" applyFont="1" applyBorder="1" applyAlignment="1" applyProtection="1">
      <alignment horizontal="right" wrapText="1"/>
      <protection hidden="1"/>
    </xf>
    <xf numFmtId="0" fontId="13" fillId="0" borderId="69" xfId="0" applyFont="1" applyBorder="1" applyAlignment="1" applyProtection="1">
      <alignment horizontal="right" wrapText="1"/>
      <protection hidden="1"/>
    </xf>
    <xf numFmtId="0" fontId="13" fillId="0" borderId="12" xfId="0" applyFont="1" applyBorder="1" applyAlignment="1" applyProtection="1">
      <alignment horizontal="right" wrapText="1"/>
      <protection hidden="1"/>
    </xf>
    <xf numFmtId="0" fontId="13" fillId="0" borderId="0" xfId="0" applyFont="1" applyBorder="1" applyAlignment="1" applyProtection="1">
      <alignment horizontal="right" wrapText="1"/>
      <protection hidden="1"/>
    </xf>
    <xf numFmtId="0" fontId="13" fillId="0" borderId="50" xfId="0" applyFont="1" applyBorder="1" applyAlignment="1" applyProtection="1">
      <alignment horizontal="right" wrapText="1"/>
      <protection hidden="1"/>
    </xf>
    <xf numFmtId="0" fontId="13" fillId="0" borderId="115" xfId="0" applyFont="1" applyBorder="1" applyAlignment="1" applyProtection="1">
      <alignment horizontal="right" wrapText="1"/>
      <protection hidden="1"/>
    </xf>
    <xf numFmtId="0" fontId="13" fillId="0" borderId="42" xfId="0" applyFont="1" applyBorder="1" applyAlignment="1" applyProtection="1">
      <alignment horizontal="right" wrapText="1"/>
      <protection hidden="1"/>
    </xf>
    <xf numFmtId="0" fontId="13" fillId="0" borderId="49" xfId="0" applyFont="1" applyBorder="1" applyAlignment="1" applyProtection="1">
      <alignment horizontal="right" wrapText="1"/>
      <protection hidden="1"/>
    </xf>
    <xf numFmtId="0" fontId="17" fillId="2" borderId="116" xfId="22" applyFont="1" applyFill="1" applyBorder="1" applyAlignment="1" applyProtection="1">
      <alignment horizontal="left" vertical="center"/>
      <protection hidden="1"/>
    </xf>
    <xf numFmtId="0" fontId="17" fillId="2" borderId="93" xfId="22" applyFont="1" applyFill="1" applyBorder="1" applyAlignment="1" applyProtection="1">
      <alignment horizontal="left" vertical="center"/>
      <protection hidden="1"/>
    </xf>
    <xf numFmtId="0" fontId="17" fillId="2" borderId="96" xfId="22" applyFont="1" applyFill="1" applyBorder="1" applyAlignment="1" applyProtection="1">
      <alignment horizontal="left" vertical="center"/>
      <protection hidden="1"/>
    </xf>
    <xf numFmtId="0" fontId="17" fillId="2" borderId="0" xfId="22" applyFont="1" applyFill="1" applyBorder="1" applyAlignment="1" applyProtection="1">
      <alignment horizontal="left" vertical="center"/>
      <protection hidden="1"/>
    </xf>
    <xf numFmtId="0" fontId="2" fillId="2" borderId="117" xfId="0" applyNumberFormat="1" applyFont="1" applyFill="1" applyBorder="1" applyAlignment="1" applyProtection="1">
      <alignment horizontal="center" vertical="center"/>
      <protection hidden="1"/>
    </xf>
    <xf numFmtId="0" fontId="2" fillId="2" borderId="118" xfId="0" applyNumberFormat="1" applyFont="1" applyFill="1" applyBorder="1" applyAlignment="1" applyProtection="1">
      <alignment horizontal="center" vertical="center"/>
      <protection hidden="1"/>
    </xf>
    <xf numFmtId="0" fontId="2" fillId="2" borderId="119" xfId="0" applyNumberFormat="1" applyFont="1" applyFill="1" applyBorder="1" applyAlignment="1" applyProtection="1">
      <alignment horizontal="center" vertical="center"/>
      <protection hidden="1"/>
    </xf>
    <xf numFmtId="0" fontId="12" fillId="2" borderId="2" xfId="22" applyFont="1" applyFill="1" applyBorder="1" applyAlignment="1" applyProtection="1">
      <alignment horizontal="left" vertical="center"/>
      <protection hidden="1"/>
    </xf>
    <xf numFmtId="0" fontId="12" fillId="2" borderId="41" xfId="22" applyFont="1" applyFill="1" applyBorder="1" applyAlignment="1" applyProtection="1">
      <alignment horizontal="left" vertical="center"/>
      <protection hidden="1"/>
    </xf>
    <xf numFmtId="0" fontId="12" fillId="2" borderId="58" xfId="22" applyFont="1" applyFill="1" applyBorder="1" applyAlignment="1" applyProtection="1">
      <alignment horizontal="left" vertical="center"/>
      <protection hidden="1"/>
    </xf>
    <xf numFmtId="0" fontId="4" fillId="0" borderId="120" xfId="21" applyFont="1" applyBorder="1" applyAlignment="1" applyProtection="1">
      <alignment horizontal="center" vertical="center"/>
      <protection hidden="1"/>
    </xf>
    <xf numFmtId="0" fontId="4" fillId="0" borderId="121" xfId="21" applyFont="1" applyBorder="1" applyAlignment="1" applyProtection="1">
      <alignment horizontal="center" vertical="center"/>
      <protection hidden="1"/>
    </xf>
    <xf numFmtId="0" fontId="4" fillId="0" borderId="122" xfId="21" applyFont="1" applyBorder="1" applyAlignment="1" applyProtection="1">
      <alignment horizontal="center" vertical="center"/>
      <protection hidden="1"/>
    </xf>
    <xf numFmtId="0" fontId="8" fillId="0" borderId="111" xfId="21" applyFont="1" applyBorder="1" applyAlignment="1" applyProtection="1">
      <alignment horizontal="center" vertical="center"/>
      <protection hidden="1"/>
    </xf>
    <xf numFmtId="0" fontId="8" fillId="0" borderId="107" xfId="21" applyFont="1" applyBorder="1" applyAlignment="1" applyProtection="1">
      <alignment horizontal="center" vertical="center"/>
      <protection hidden="1"/>
    </xf>
    <xf numFmtId="0" fontId="4" fillId="0" borderId="111" xfId="21" applyFont="1" applyBorder="1" applyAlignment="1" applyProtection="1">
      <alignment horizontal="center" vertical="center"/>
      <protection hidden="1"/>
    </xf>
    <xf numFmtId="0" fontId="4" fillId="0" borderId="123" xfId="21" applyFont="1" applyBorder="1" applyAlignment="1" applyProtection="1">
      <alignment horizontal="center" vertical="center"/>
      <protection hidden="1"/>
    </xf>
    <xf numFmtId="0" fontId="4" fillId="0" borderId="107" xfId="21" applyFont="1" applyBorder="1" applyAlignment="1" applyProtection="1">
      <alignment horizontal="center" vertical="center"/>
      <protection hidden="1"/>
    </xf>
    <xf numFmtId="0" fontId="7" fillId="2" borderId="123" xfId="21" applyNumberFormat="1" applyFont="1" applyFill="1" applyBorder="1" applyAlignment="1" applyProtection="1">
      <alignment horizontal="center" vertical="center"/>
      <protection hidden="1"/>
    </xf>
    <xf numFmtId="0" fontId="4" fillId="0" borderId="111" xfId="21" applyFont="1" applyFill="1" applyBorder="1" applyAlignment="1" applyProtection="1">
      <alignment horizontal="center" vertical="center"/>
      <protection hidden="1"/>
    </xf>
    <xf numFmtId="0" fontId="4" fillId="0" borderId="123" xfId="21" applyFont="1" applyFill="1" applyBorder="1" applyAlignment="1" applyProtection="1">
      <alignment horizontal="center" vertical="center"/>
      <protection hidden="1"/>
    </xf>
    <xf numFmtId="0" fontId="4" fillId="0" borderId="107" xfId="21" applyFont="1" applyFill="1" applyBorder="1" applyAlignment="1" applyProtection="1">
      <alignment horizontal="center" vertical="center"/>
      <protection hidden="1"/>
    </xf>
    <xf numFmtId="0" fontId="12" fillId="2" borderId="2" xfId="22" applyFont="1" applyFill="1" applyBorder="1" applyAlignment="1" applyProtection="1">
      <alignment horizontal="right" vertical="center"/>
      <protection hidden="1"/>
    </xf>
    <xf numFmtId="0" fontId="12" fillId="2" borderId="41" xfId="22" applyFont="1" applyFill="1" applyBorder="1" applyAlignment="1" applyProtection="1">
      <alignment horizontal="right" vertical="center"/>
      <protection hidden="1"/>
    </xf>
    <xf numFmtId="0" fontId="12" fillId="2" borderId="124" xfId="22" applyFont="1" applyFill="1" applyBorder="1" applyAlignment="1" applyProtection="1">
      <alignment horizontal="right" vertical="center"/>
      <protection hidden="1"/>
    </xf>
    <xf numFmtId="0" fontId="11" fillId="0" borderId="77" xfId="21" applyFont="1" applyBorder="1" applyAlignment="1" applyProtection="1">
      <alignment horizontal="center" vertical="center"/>
      <protection hidden="1"/>
    </xf>
    <xf numFmtId="0" fontId="11" fillId="0" borderId="79" xfId="21" applyFont="1" applyBorder="1" applyAlignment="1" applyProtection="1">
      <alignment horizontal="center" vertical="center"/>
      <protection hidden="1"/>
    </xf>
    <xf numFmtId="0" fontId="11" fillId="0" borderId="80" xfId="21" applyFont="1" applyBorder="1" applyAlignment="1" applyProtection="1">
      <alignment horizontal="center" vertical="center"/>
      <protection hidden="1"/>
    </xf>
    <xf numFmtId="0" fontId="11" fillId="0" borderId="81" xfId="21" applyFont="1" applyBorder="1" applyAlignment="1" applyProtection="1">
      <alignment horizontal="center" vertical="center"/>
      <protection hidden="1"/>
    </xf>
    <xf numFmtId="0" fontId="11" fillId="0" borderId="125" xfId="0" applyFont="1" applyFill="1" applyBorder="1" applyAlignment="1" applyProtection="1">
      <alignment horizontal="center" vertical="center"/>
      <protection hidden="1"/>
    </xf>
    <xf numFmtId="0" fontId="11" fillId="0" borderId="126" xfId="0" applyFont="1" applyFill="1" applyBorder="1" applyAlignment="1" applyProtection="1">
      <alignment horizontal="center" vertical="center"/>
      <protection hidden="1"/>
    </xf>
    <xf numFmtId="0" fontId="4" fillId="0" borderId="127" xfId="21" applyFont="1" applyBorder="1" applyAlignment="1" applyProtection="1">
      <alignment horizontal="center" vertical="center" wrapText="1"/>
      <protection hidden="1"/>
    </xf>
    <xf numFmtId="0" fontId="4" fillId="0" borderId="128" xfId="21" applyFont="1" applyBorder="1" applyAlignment="1" applyProtection="1">
      <alignment horizontal="center" vertical="center" wrapText="1"/>
      <protection hidden="1"/>
    </xf>
    <xf numFmtId="0" fontId="4" fillId="0" borderId="129" xfId="21" applyFont="1" applyBorder="1" applyAlignment="1" applyProtection="1">
      <alignment horizontal="center" vertical="center" wrapText="1"/>
      <protection hidden="1"/>
    </xf>
    <xf numFmtId="0" fontId="12" fillId="2" borderId="2" xfId="22" applyFont="1" applyFill="1" applyBorder="1" applyAlignment="1" applyProtection="1">
      <alignment horizontal="center" vertical="center"/>
      <protection hidden="1"/>
    </xf>
    <xf numFmtId="0" fontId="12" fillId="2" borderId="58" xfId="22" applyFont="1" applyFill="1" applyBorder="1" applyAlignment="1" applyProtection="1">
      <alignment horizontal="center" vertical="center"/>
      <protection hidden="1"/>
    </xf>
    <xf numFmtId="0" fontId="12" fillId="2" borderId="130" xfId="22" applyFont="1" applyFill="1" applyBorder="1" applyAlignment="1" applyProtection="1">
      <alignment horizontal="center" vertical="center"/>
      <protection hidden="1"/>
    </xf>
    <xf numFmtId="0" fontId="12" fillId="2" borderId="57" xfId="22" applyFont="1" applyFill="1" applyBorder="1" applyAlignment="1" applyProtection="1">
      <alignment horizontal="center" vertical="center"/>
      <protection hidden="1"/>
    </xf>
    <xf numFmtId="0" fontId="12" fillId="2" borderId="37" xfId="22" applyFont="1" applyFill="1" applyBorder="1" applyAlignment="1" applyProtection="1">
      <alignment horizontal="center" vertical="center"/>
      <protection hidden="1"/>
    </xf>
    <xf numFmtId="0" fontId="12" fillId="2" borderId="59" xfId="22" applyFont="1" applyFill="1" applyBorder="1" applyAlignment="1" applyProtection="1">
      <alignment horizontal="center" vertical="center"/>
      <protection hidden="1"/>
    </xf>
    <xf numFmtId="0" fontId="12" fillId="2" borderId="131" xfId="22" applyFont="1" applyFill="1" applyBorder="1" applyAlignment="1" applyProtection="1">
      <alignment horizontal="right" vertical="center"/>
      <protection hidden="1"/>
    </xf>
    <xf numFmtId="0" fontId="12" fillId="2" borderId="44" xfId="22" applyFont="1" applyFill="1" applyBorder="1" applyAlignment="1" applyProtection="1">
      <alignment horizontal="right" vertical="center"/>
      <protection hidden="1"/>
    </xf>
    <xf numFmtId="0" fontId="12" fillId="2" borderId="132" xfId="22" applyFont="1" applyFill="1" applyBorder="1" applyAlignment="1" applyProtection="1">
      <alignment horizontal="right" vertical="center"/>
      <protection hidden="1"/>
    </xf>
    <xf numFmtId="0" fontId="12" fillId="2" borderId="133" xfId="22" applyFont="1" applyFill="1" applyBorder="1" applyAlignment="1" applyProtection="1">
      <alignment horizontal="right" vertical="center"/>
      <protection hidden="1"/>
    </xf>
    <xf numFmtId="0" fontId="12" fillId="2" borderId="109" xfId="22" applyFont="1" applyFill="1" applyBorder="1" applyAlignment="1" applyProtection="1">
      <alignment horizontal="right" vertical="center"/>
      <protection hidden="1"/>
    </xf>
    <xf numFmtId="0" fontId="12" fillId="2" borderId="43" xfId="22" applyFont="1" applyFill="1" applyBorder="1" applyAlignment="1" applyProtection="1">
      <alignment horizontal="right" vertical="center"/>
      <protection hidden="1"/>
    </xf>
    <xf numFmtId="0" fontId="12" fillId="2" borderId="134" xfId="22" applyFont="1" applyFill="1" applyBorder="1" applyAlignment="1" applyProtection="1">
      <alignment horizontal="right" vertical="center"/>
      <protection hidden="1"/>
    </xf>
    <xf numFmtId="0" fontId="12" fillId="2" borderId="135" xfId="22" applyFont="1" applyFill="1" applyBorder="1" applyAlignment="1" applyProtection="1">
      <alignment horizontal="center" vertical="center"/>
      <protection hidden="1"/>
    </xf>
    <xf numFmtId="0" fontId="12" fillId="2" borderId="112" xfId="22" applyFont="1" applyFill="1" applyBorder="1" applyAlignment="1" applyProtection="1">
      <alignment horizontal="center" vertical="center"/>
      <protection hidden="1"/>
    </xf>
    <xf numFmtId="0" fontId="12" fillId="2" borderId="131" xfId="22" applyFont="1" applyFill="1" applyBorder="1" applyAlignment="1" applyProtection="1">
      <alignment horizontal="center" vertical="center"/>
      <protection hidden="1"/>
    </xf>
    <xf numFmtId="0" fontId="12" fillId="2" borderId="124" xfId="22" applyFont="1" applyFill="1" applyBorder="1" applyAlignment="1" applyProtection="1">
      <alignment horizontal="center" vertical="center"/>
      <protection hidden="1"/>
    </xf>
    <xf numFmtId="0" fontId="12" fillId="2" borderId="37" xfId="22" applyFont="1" applyFill="1" applyBorder="1" applyAlignment="1" applyProtection="1">
      <alignment horizontal="left" vertical="center"/>
      <protection hidden="1"/>
    </xf>
    <xf numFmtId="0" fontId="12" fillId="2" borderId="43" xfId="22" applyFont="1" applyFill="1" applyBorder="1" applyAlignment="1" applyProtection="1">
      <alignment horizontal="left" vertical="center"/>
      <protection hidden="1"/>
    </xf>
    <xf numFmtId="0" fontId="12" fillId="2" borderId="59" xfId="22" applyFont="1" applyFill="1" applyBorder="1" applyAlignment="1" applyProtection="1">
      <alignment horizontal="left" vertical="center"/>
      <protection hidden="1"/>
    </xf>
    <xf numFmtId="0" fontId="12" fillId="2" borderId="3" xfId="22" applyFont="1" applyFill="1" applyBorder="1" applyAlignment="1" applyProtection="1">
      <alignment horizontal="left" vertical="center"/>
      <protection hidden="1"/>
    </xf>
    <xf numFmtId="0" fontId="12" fillId="2" borderId="28" xfId="22" applyFont="1" applyFill="1" applyBorder="1" applyAlignment="1" applyProtection="1">
      <alignment horizontal="left" vertical="center"/>
      <protection hidden="1"/>
    </xf>
    <xf numFmtId="0" fontId="12" fillId="2" borderId="110" xfId="22" applyFont="1" applyFill="1" applyBorder="1" applyAlignment="1" applyProtection="1">
      <alignment horizontal="left" vertical="center"/>
      <protection hidden="1"/>
    </xf>
    <xf numFmtId="0" fontId="12" fillId="2" borderId="52" xfId="22" applyFont="1" applyFill="1" applyBorder="1" applyAlignment="1" applyProtection="1">
      <alignment horizontal="center" vertical="center"/>
      <protection hidden="1"/>
    </xf>
    <xf numFmtId="0" fontId="12" fillId="2" borderId="87" xfId="22" applyFont="1" applyFill="1" applyBorder="1" applyAlignment="1" applyProtection="1">
      <alignment horizontal="center" vertical="center"/>
      <protection hidden="1"/>
    </xf>
    <xf numFmtId="0" fontId="12" fillId="2" borderId="35" xfId="22" applyFont="1" applyFill="1" applyBorder="1" applyAlignment="1" applyProtection="1">
      <alignment horizontal="right" vertical="center"/>
      <protection hidden="1"/>
    </xf>
    <xf numFmtId="0" fontId="12" fillId="2" borderId="106" xfId="22" applyFont="1" applyFill="1" applyBorder="1" applyAlignment="1" applyProtection="1">
      <alignment horizontal="right" vertical="center"/>
      <protection hidden="1"/>
    </xf>
    <xf numFmtId="0" fontId="12" fillId="2" borderId="36" xfId="22" applyFont="1" applyFill="1" applyBorder="1" applyAlignment="1" applyProtection="1">
      <alignment horizontal="right" vertical="center"/>
      <protection hidden="1"/>
    </xf>
    <xf numFmtId="0" fontId="12" fillId="2" borderId="46" xfId="22" applyFont="1" applyFill="1" applyBorder="1" applyAlignment="1" applyProtection="1">
      <alignment horizontal="center" vertical="center"/>
      <protection hidden="1"/>
    </xf>
    <xf numFmtId="0" fontId="12" fillId="2" borderId="66" xfId="22" applyFont="1" applyFill="1" applyBorder="1" applyAlignment="1" applyProtection="1">
      <alignment horizontal="center" vertical="center"/>
      <protection hidden="1"/>
    </xf>
    <xf numFmtId="0" fontId="12" fillId="2" borderId="136" xfId="22" applyFont="1" applyFill="1" applyBorder="1" applyAlignment="1" applyProtection="1">
      <alignment horizontal="center" vertical="center"/>
      <protection hidden="1"/>
    </xf>
    <xf numFmtId="0" fontId="12" fillId="2" borderId="24" xfId="22" applyFont="1" applyFill="1" applyBorder="1" applyAlignment="1" applyProtection="1">
      <alignment horizontal="center" vertical="center"/>
      <protection hidden="1"/>
    </xf>
    <xf numFmtId="0" fontId="12" fillId="2" borderId="137" xfId="22" applyFont="1" applyFill="1" applyBorder="1" applyAlignment="1" applyProtection="1">
      <alignment horizontal="center" vertical="center"/>
      <protection hidden="1"/>
    </xf>
    <xf numFmtId="0" fontId="12" fillId="2" borderId="75" xfId="22" applyFont="1" applyFill="1" applyBorder="1" applyAlignment="1" applyProtection="1">
      <alignment horizontal="center" vertical="center"/>
      <protection hidden="1"/>
    </xf>
    <xf numFmtId="0" fontId="12" fillId="2" borderId="138" xfId="22" applyFont="1" applyFill="1" applyBorder="1" applyAlignment="1" applyProtection="1">
      <alignment horizontal="center" vertical="center"/>
      <protection hidden="1"/>
    </xf>
    <xf numFmtId="0" fontId="12" fillId="2" borderId="139" xfId="22" applyFont="1" applyFill="1" applyBorder="1" applyAlignment="1" applyProtection="1">
      <alignment horizontal="center" vertical="center"/>
      <protection hidden="1"/>
    </xf>
    <xf numFmtId="1" fontId="11" fillId="2" borderId="44" xfId="22" applyNumberFormat="1" applyFont="1" applyFill="1" applyBorder="1" applyAlignment="1" applyProtection="1">
      <alignment horizontal="center" vertical="center"/>
      <protection hidden="1"/>
    </xf>
    <xf numFmtId="1" fontId="11" fillId="2" borderId="133" xfId="22" applyNumberFormat="1" applyFont="1" applyFill="1" applyBorder="1" applyAlignment="1" applyProtection="1">
      <alignment horizontal="center" vertical="center"/>
      <protection hidden="1"/>
    </xf>
    <xf numFmtId="1" fontId="12" fillId="2" borderId="1" xfId="22" applyNumberFormat="1" applyFont="1" applyFill="1" applyBorder="1" applyAlignment="1" applyProtection="1">
      <alignment horizontal="center" vertical="center"/>
      <protection hidden="1"/>
    </xf>
    <xf numFmtId="1" fontId="12" fillId="2" borderId="81" xfId="22" applyNumberFormat="1" applyFont="1" applyFill="1" applyBorder="1" applyAlignment="1" applyProtection="1">
      <alignment horizontal="center" vertical="center"/>
      <protection hidden="1"/>
    </xf>
    <xf numFmtId="1" fontId="12" fillId="2" borderId="140" xfId="22" applyNumberFormat="1" applyFont="1" applyFill="1" applyBorder="1" applyAlignment="1" applyProtection="1">
      <alignment horizontal="center" vertical="center"/>
      <protection hidden="1"/>
    </xf>
    <xf numFmtId="1" fontId="11" fillId="2" borderId="52" xfId="22" applyNumberFormat="1" applyFont="1" applyFill="1" applyBorder="1" applyAlignment="1" applyProtection="1">
      <alignment horizontal="center" vertical="center"/>
      <protection hidden="1"/>
    </xf>
    <xf numFmtId="1" fontId="11" fillId="2" borderId="49" xfId="22" applyNumberFormat="1" applyFont="1" applyFill="1" applyBorder="1" applyAlignment="1" applyProtection="1">
      <alignment horizontal="center" vertical="center"/>
      <protection hidden="1"/>
    </xf>
    <xf numFmtId="1" fontId="11" fillId="2" borderId="87" xfId="22" applyNumberFormat="1" applyFont="1" applyFill="1" applyBorder="1" applyAlignment="1" applyProtection="1">
      <alignment horizontal="center" vertical="center"/>
      <protection hidden="1"/>
    </xf>
    <xf numFmtId="0" fontId="12" fillId="2" borderId="44" xfId="22" applyFont="1" applyFill="1" applyBorder="1" applyAlignment="1" applyProtection="1">
      <alignment horizontal="center" vertical="center"/>
      <protection hidden="1"/>
    </xf>
    <xf numFmtId="0" fontId="12" fillId="2" borderId="133" xfId="22" applyFont="1" applyFill="1" applyBorder="1" applyAlignment="1" applyProtection="1">
      <alignment horizontal="center" vertical="center"/>
      <protection hidden="1"/>
    </xf>
    <xf numFmtId="1" fontId="11" fillId="2" borderId="57" xfId="22" applyNumberFormat="1" applyFont="1" applyFill="1" applyBorder="1" applyAlignment="1" applyProtection="1">
      <alignment horizontal="center" vertical="center"/>
      <protection hidden="1"/>
    </xf>
    <xf numFmtId="1" fontId="12" fillId="2" borderId="52" xfId="22" applyNumberFormat="1" applyFont="1" applyFill="1" applyBorder="1" applyAlignment="1" applyProtection="1">
      <alignment horizontal="center" vertical="center"/>
      <protection hidden="1"/>
    </xf>
    <xf numFmtId="1" fontId="12" fillId="2" borderId="49" xfId="22" applyNumberFormat="1" applyFont="1" applyFill="1" applyBorder="1" applyAlignment="1" applyProtection="1">
      <alignment horizontal="center" vertical="center"/>
      <protection hidden="1"/>
    </xf>
    <xf numFmtId="1" fontId="12" fillId="2" borderId="44" xfId="22" applyNumberFormat="1" applyFont="1" applyFill="1" applyBorder="1" applyAlignment="1" applyProtection="1">
      <alignment horizontal="center" vertical="center"/>
      <protection hidden="1"/>
    </xf>
    <xf numFmtId="1" fontId="12" fillId="2" borderId="133" xfId="22" applyNumberFormat="1" applyFont="1" applyFill="1" applyBorder="1" applyAlignment="1" applyProtection="1">
      <alignment horizontal="center" vertical="center"/>
      <protection hidden="1"/>
    </xf>
    <xf numFmtId="201" fontId="11" fillId="2" borderId="52" xfId="22" applyNumberFormat="1" applyFont="1" applyFill="1" applyBorder="1" applyAlignment="1" applyProtection="1">
      <alignment horizontal="center" vertical="center"/>
      <protection hidden="1"/>
    </xf>
    <xf numFmtId="201" fontId="11" fillId="2" borderId="49" xfId="22" applyNumberFormat="1" applyFont="1" applyFill="1" applyBorder="1" applyAlignment="1" applyProtection="1">
      <alignment horizontal="center" vertical="center"/>
      <protection hidden="1"/>
    </xf>
    <xf numFmtId="0" fontId="23" fillId="3" borderId="3" xfId="22" applyFont="1" applyFill="1" applyBorder="1" applyAlignment="1" applyProtection="1">
      <alignment horizontal="center" vertical="center"/>
      <protection hidden="1"/>
    </xf>
    <xf numFmtId="0" fontId="23" fillId="3" borderId="28" xfId="22" applyFont="1" applyFill="1" applyBorder="1" applyAlignment="1" applyProtection="1">
      <alignment horizontal="center" vertical="center"/>
      <protection hidden="1"/>
    </xf>
    <xf numFmtId="0" fontId="12" fillId="2" borderId="110" xfId="22" applyFont="1" applyFill="1" applyBorder="1" applyAlignment="1" applyProtection="1">
      <alignment horizontal="center" vertical="center"/>
      <protection hidden="1"/>
    </xf>
    <xf numFmtId="0" fontId="12" fillId="3" borderId="28" xfId="22" applyFont="1" applyFill="1" applyBorder="1" applyAlignment="1" applyProtection="1">
      <alignment horizontal="center" vertical="center"/>
      <protection hidden="1"/>
    </xf>
    <xf numFmtId="0" fontId="12" fillId="3" borderId="110" xfId="22" applyFont="1" applyFill="1" applyBorder="1" applyAlignment="1" applyProtection="1">
      <alignment horizontal="center" vertical="center"/>
      <protection hidden="1"/>
    </xf>
    <xf numFmtId="0" fontId="12" fillId="2" borderId="141" xfId="22" applyFont="1" applyFill="1" applyBorder="1" applyAlignment="1" applyProtection="1">
      <alignment horizontal="center" vertical="center"/>
      <protection hidden="1"/>
    </xf>
    <xf numFmtId="0" fontId="12" fillId="2" borderId="105" xfId="22" applyFont="1" applyFill="1" applyBorder="1" applyAlignment="1" applyProtection="1">
      <alignment horizontal="center" vertical="center"/>
      <protection hidden="1"/>
    </xf>
    <xf numFmtId="0" fontId="12" fillId="2" borderId="134" xfId="22" applyFont="1" applyFill="1" applyBorder="1" applyAlignment="1" applyProtection="1">
      <alignment horizontal="center" vertical="center"/>
      <protection hidden="1"/>
    </xf>
    <xf numFmtId="201" fontId="7" fillId="2" borderId="142" xfId="22" applyNumberFormat="1" applyFont="1" applyFill="1" applyBorder="1" applyAlignment="1" applyProtection="1">
      <alignment horizontal="center" vertical="center"/>
      <protection hidden="1"/>
    </xf>
    <xf numFmtId="201" fontId="7" fillId="2" borderId="81" xfId="22" applyNumberFormat="1" applyFont="1" applyFill="1" applyBorder="1" applyAlignment="1" applyProtection="1">
      <alignment horizontal="center" vertical="center"/>
      <protection hidden="1"/>
    </xf>
    <xf numFmtId="0" fontId="12" fillId="2" borderId="27" xfId="22" applyFont="1" applyFill="1" applyBorder="1" applyAlignment="1" applyProtection="1">
      <alignment horizontal="center" vertical="center"/>
      <protection hidden="1"/>
    </xf>
    <xf numFmtId="0" fontId="16" fillId="0" borderId="111" xfId="21" applyFont="1" applyBorder="1" applyAlignment="1" applyProtection="1">
      <alignment horizontal="center" vertical="center"/>
      <protection hidden="1"/>
    </xf>
    <xf numFmtId="0" fontId="16" fillId="0" borderId="123" xfId="21" applyFont="1" applyBorder="1" applyAlignment="1" applyProtection="1">
      <alignment horizontal="center" vertical="center"/>
      <protection hidden="1"/>
    </xf>
    <xf numFmtId="0" fontId="16" fillId="0" borderId="107" xfId="21" applyFont="1" applyBorder="1" applyAlignment="1" applyProtection="1">
      <alignment horizontal="center" vertical="center"/>
      <protection hidden="1"/>
    </xf>
    <xf numFmtId="0" fontId="16" fillId="0" borderId="77" xfId="21" applyFont="1" applyBorder="1" applyAlignment="1" applyProtection="1">
      <alignment horizontal="center" vertical="center" wrapText="1"/>
      <protection hidden="1"/>
    </xf>
    <xf numFmtId="0" fontId="16" fillId="0" borderId="78" xfId="21" applyFont="1" applyBorder="1" applyAlignment="1" applyProtection="1">
      <alignment horizontal="center" vertical="center" wrapText="1"/>
      <protection hidden="1"/>
    </xf>
    <xf numFmtId="0" fontId="16" fillId="0" borderId="79" xfId="21" applyFont="1" applyBorder="1" applyAlignment="1" applyProtection="1">
      <alignment horizontal="center" vertical="center" wrapText="1"/>
      <protection hidden="1"/>
    </xf>
    <xf numFmtId="0" fontId="16" fillId="0" borderId="80" xfId="21" applyFont="1" applyBorder="1" applyAlignment="1" applyProtection="1">
      <alignment horizontal="center" vertical="center" wrapText="1"/>
      <protection hidden="1"/>
    </xf>
    <xf numFmtId="0" fontId="16" fillId="0" borderId="1" xfId="21" applyFont="1" applyBorder="1" applyAlignment="1" applyProtection="1">
      <alignment horizontal="center" vertical="center" wrapText="1"/>
      <protection hidden="1"/>
    </xf>
    <xf numFmtId="0" fontId="16" fillId="0" borderId="81" xfId="21" applyFont="1" applyBorder="1" applyAlignment="1" applyProtection="1">
      <alignment horizontal="center" vertical="center" wrapText="1"/>
      <protection hidden="1"/>
    </xf>
    <xf numFmtId="201" fontId="12" fillId="2" borderId="52" xfId="22" applyNumberFormat="1" applyFont="1" applyFill="1" applyBorder="1" applyAlignment="1" applyProtection="1">
      <alignment horizontal="center" vertical="center"/>
      <protection hidden="1"/>
    </xf>
    <xf numFmtId="201" fontId="12" fillId="2" borderId="49" xfId="22" applyNumberFormat="1" applyFont="1" applyFill="1" applyBorder="1" applyAlignment="1" applyProtection="1">
      <alignment horizontal="center" vertical="center"/>
      <protection hidden="1"/>
    </xf>
    <xf numFmtId="0" fontId="12" fillId="2" borderId="5" xfId="22" applyFont="1" applyFill="1" applyBorder="1" applyAlignment="1" applyProtection="1">
      <alignment horizontal="center" vertical="center"/>
      <protection hidden="1"/>
    </xf>
    <xf numFmtId="0" fontId="8" fillId="2" borderId="143" xfId="0" applyFont="1" applyFill="1" applyBorder="1" applyAlignment="1" applyProtection="1">
      <alignment horizontal="left" vertical="center"/>
      <protection hidden="1"/>
    </xf>
    <xf numFmtId="0" fontId="8" fillId="2" borderId="144" xfId="0" applyFont="1" applyFill="1" applyBorder="1" applyAlignment="1" applyProtection="1">
      <alignment horizontal="left" vertical="center"/>
      <protection hidden="1"/>
    </xf>
    <xf numFmtId="0" fontId="8" fillId="2" borderId="145" xfId="0" applyFont="1" applyFill="1" applyBorder="1" applyAlignment="1" applyProtection="1">
      <alignment horizontal="left" vertical="center"/>
      <protection hidden="1"/>
    </xf>
    <xf numFmtId="0" fontId="8" fillId="2" borderId="125" xfId="0" applyFont="1" applyFill="1" applyBorder="1" applyAlignment="1" applyProtection="1">
      <alignment horizontal="left" vertical="center"/>
      <protection hidden="1"/>
    </xf>
    <xf numFmtId="0" fontId="11" fillId="0" borderId="144" xfId="0" applyFont="1" applyFill="1" applyBorder="1" applyAlignment="1" applyProtection="1">
      <alignment horizontal="center" vertical="center"/>
      <protection hidden="1"/>
    </xf>
    <xf numFmtId="0" fontId="11" fillId="0" borderId="146" xfId="0" applyFont="1" applyFill="1" applyBorder="1" applyAlignment="1" applyProtection="1">
      <alignment horizontal="center" vertical="center"/>
      <protection hidden="1"/>
    </xf>
    <xf numFmtId="0" fontId="12" fillId="2" borderId="35" xfId="22" applyFont="1" applyFill="1" applyBorder="1" applyAlignment="1" applyProtection="1">
      <alignment horizontal="center" vertical="center"/>
      <protection hidden="1"/>
    </xf>
    <xf numFmtId="0" fontId="12" fillId="2" borderId="106" xfId="22" applyFont="1" applyFill="1" applyBorder="1" applyAlignment="1" applyProtection="1">
      <alignment horizontal="center" vertical="center"/>
      <protection hidden="1"/>
    </xf>
    <xf numFmtId="0" fontId="4" fillId="0" borderId="127" xfId="21" applyFont="1" applyFill="1" applyBorder="1" applyAlignment="1" applyProtection="1">
      <alignment horizontal="center" vertical="center" wrapText="1"/>
      <protection hidden="1"/>
    </xf>
    <xf numFmtId="0" fontId="4" fillId="0" borderId="128" xfId="21" applyFont="1" applyFill="1" applyBorder="1" applyAlignment="1" applyProtection="1">
      <alignment horizontal="center" vertical="center" wrapText="1"/>
      <protection hidden="1"/>
    </xf>
    <xf numFmtId="0" fontId="4" fillId="0" borderId="129" xfId="21" applyFont="1" applyFill="1" applyBorder="1" applyAlignment="1" applyProtection="1">
      <alignment horizontal="center" vertical="center" wrapText="1"/>
      <protection hidden="1"/>
    </xf>
    <xf numFmtId="0" fontId="4" fillId="0" borderId="120" xfId="21" applyFont="1" applyFill="1" applyBorder="1" applyAlignment="1" applyProtection="1">
      <alignment horizontal="center" vertical="center"/>
      <protection hidden="1"/>
    </xf>
    <xf numFmtId="0" fontId="4" fillId="0" borderId="121" xfId="21" applyFont="1" applyFill="1" applyBorder="1" applyAlignment="1" applyProtection="1">
      <alignment horizontal="center" vertical="center"/>
      <protection hidden="1"/>
    </xf>
    <xf numFmtId="0" fontId="4" fillId="0" borderId="122" xfId="21" applyFont="1" applyFill="1" applyBorder="1" applyAlignment="1" applyProtection="1">
      <alignment horizontal="center" vertical="center"/>
      <protection hidden="1"/>
    </xf>
    <xf numFmtId="0" fontId="8" fillId="2" borderId="147" xfId="0" applyFont="1" applyFill="1" applyBorder="1" applyAlignment="1" applyProtection="1">
      <alignment horizontal="left" vertical="center"/>
      <protection hidden="1"/>
    </xf>
    <xf numFmtId="0" fontId="8" fillId="2" borderId="148" xfId="0" applyFont="1" applyFill="1" applyBorder="1" applyAlignment="1" applyProtection="1">
      <alignment horizontal="left" vertical="center"/>
      <protection hidden="1"/>
    </xf>
    <xf numFmtId="0" fontId="8" fillId="2" borderId="149" xfId="0" applyFont="1" applyFill="1" applyBorder="1" applyAlignment="1" applyProtection="1">
      <alignment horizontal="left" vertical="center"/>
      <protection hidden="1"/>
    </xf>
    <xf numFmtId="0" fontId="8" fillId="2" borderId="150" xfId="0" applyFont="1" applyFill="1" applyBorder="1" applyAlignment="1" applyProtection="1">
      <alignment horizontal="left" vertical="center"/>
      <protection hidden="1"/>
    </xf>
    <xf numFmtId="0" fontId="8" fillId="2" borderId="123" xfId="0" applyFont="1" applyFill="1" applyBorder="1" applyAlignment="1" applyProtection="1">
      <alignment horizontal="left" vertical="center"/>
      <protection hidden="1"/>
    </xf>
    <xf numFmtId="0" fontId="8" fillId="2" borderId="107" xfId="0" applyFont="1" applyFill="1" applyBorder="1" applyAlignment="1" applyProtection="1">
      <alignment horizontal="left" vertical="center"/>
      <protection hidden="1"/>
    </xf>
    <xf numFmtId="0" fontId="11" fillId="0" borderId="151" xfId="22" applyFont="1" applyFill="1" applyBorder="1" applyAlignment="1" applyProtection="1">
      <alignment horizontal="center" vertical="center"/>
      <protection hidden="1"/>
    </xf>
    <xf numFmtId="0" fontId="11" fillId="0" borderId="83" xfId="22" applyFont="1" applyFill="1" applyBorder="1" applyAlignment="1" applyProtection="1">
      <alignment horizontal="center" vertical="center"/>
      <protection hidden="1"/>
    </xf>
    <xf numFmtId="0" fontId="11" fillId="0" borderId="152" xfId="0" applyFont="1" applyFill="1" applyBorder="1" applyAlignment="1" applyProtection="1">
      <alignment horizontal="center" vertical="center"/>
      <protection hidden="1"/>
    </xf>
    <xf numFmtId="0" fontId="11" fillId="0" borderId="148" xfId="0" applyFont="1" applyFill="1" applyBorder="1" applyAlignment="1" applyProtection="1">
      <alignment horizontal="center" vertical="center"/>
      <protection hidden="1"/>
    </xf>
    <xf numFmtId="0" fontId="8" fillId="2" borderId="82" xfId="0" applyFont="1" applyFill="1" applyBorder="1" applyAlignment="1" applyProtection="1">
      <alignment horizontal="left" vertical="center"/>
      <protection hidden="1"/>
    </xf>
    <xf numFmtId="0" fontId="8" fillId="2" borderId="83" xfId="0" applyFont="1" applyFill="1" applyBorder="1" applyAlignment="1" applyProtection="1">
      <alignment horizontal="left" vertical="center"/>
      <protection hidden="1"/>
    </xf>
    <xf numFmtId="0" fontId="8" fillId="2" borderId="153" xfId="0" applyFont="1" applyFill="1" applyBorder="1" applyAlignment="1" applyProtection="1">
      <alignment horizontal="left" vertical="center"/>
      <protection hidden="1"/>
    </xf>
    <xf numFmtId="0" fontId="11" fillId="0" borderId="111" xfId="22" applyFont="1" applyFill="1" applyBorder="1" applyAlignment="1" applyProtection="1">
      <alignment horizontal="center" vertical="center"/>
      <protection hidden="1"/>
    </xf>
    <xf numFmtId="0" fontId="11" fillId="0" borderId="123" xfId="22" applyFont="1" applyFill="1" applyBorder="1" applyAlignment="1" applyProtection="1">
      <alignment horizontal="center" vertical="center"/>
      <protection hidden="1"/>
    </xf>
    <xf numFmtId="0" fontId="12" fillId="2" borderId="112" xfId="22" applyFont="1" applyFill="1" applyBorder="1" applyAlignment="1" applyProtection="1">
      <alignment horizontal="right" vertical="center"/>
      <protection hidden="1"/>
    </xf>
    <xf numFmtId="0" fontId="13" fillId="0" borderId="104" xfId="0" applyFont="1" applyBorder="1" applyAlignment="1" applyProtection="1">
      <alignment horizontal="center" vertical="center" wrapText="1"/>
      <protection hidden="1"/>
    </xf>
    <xf numFmtId="0" fontId="13" fillId="0" borderId="48" xfId="0" applyFont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2" fillId="2" borderId="104" xfId="22" applyFont="1" applyFill="1" applyBorder="1" applyAlignment="1" applyProtection="1">
      <alignment horizontal="center" vertical="center"/>
      <protection hidden="1"/>
    </xf>
    <xf numFmtId="0" fontId="12" fillId="2" borderId="39" xfId="22" applyFont="1" applyFill="1" applyBorder="1" applyAlignment="1" applyProtection="1">
      <alignment horizontal="center" vertical="center"/>
      <protection hidden="1"/>
    </xf>
    <xf numFmtId="0" fontId="12" fillId="2" borderId="41" xfId="22" applyFont="1" applyFill="1" applyBorder="1" applyAlignment="1" applyProtection="1">
      <alignment horizontal="center" vertical="center"/>
      <protection hidden="1"/>
    </xf>
    <xf numFmtId="0" fontId="12" fillId="2" borderId="4" xfId="22" applyFont="1" applyFill="1" applyBorder="1" applyAlignment="1" applyProtection="1">
      <alignment horizontal="center" vertical="center"/>
      <protection hidden="1"/>
    </xf>
    <xf numFmtId="0" fontId="12" fillId="2" borderId="154" xfId="22" applyFont="1" applyFill="1" applyBorder="1" applyAlignment="1" applyProtection="1">
      <alignment horizontal="center" vertical="center"/>
      <protection hidden="1"/>
    </xf>
    <xf numFmtId="0" fontId="12" fillId="2" borderId="3" xfId="22" applyFont="1" applyFill="1" applyBorder="1" applyAlignment="1" applyProtection="1">
      <alignment horizontal="right" vertical="center" wrapText="1"/>
      <protection hidden="1"/>
    </xf>
    <xf numFmtId="0" fontId="12" fillId="2" borderId="28" xfId="22" applyFont="1" applyFill="1" applyBorder="1" applyAlignment="1" applyProtection="1">
      <alignment horizontal="right" vertical="center" wrapText="1"/>
      <protection hidden="1"/>
    </xf>
    <xf numFmtId="0" fontId="12" fillId="2" borderId="155" xfId="22" applyFont="1" applyFill="1" applyBorder="1" applyAlignment="1" applyProtection="1">
      <alignment horizontal="left" vertical="center"/>
      <protection hidden="1"/>
    </xf>
    <xf numFmtId="0" fontId="12" fillId="2" borderId="156" xfId="22" applyFont="1" applyFill="1" applyBorder="1" applyAlignment="1" applyProtection="1">
      <alignment horizontal="left" vertical="center"/>
      <protection hidden="1"/>
    </xf>
    <xf numFmtId="0" fontId="11" fillId="3" borderId="32" xfId="22" applyFont="1" applyFill="1" applyBorder="1" applyAlignment="1" applyProtection="1">
      <alignment horizontal="center" vertical="center"/>
      <protection hidden="1"/>
    </xf>
    <xf numFmtId="0" fontId="11" fillId="3" borderId="28" xfId="22" applyFont="1" applyFill="1" applyBorder="1" applyAlignment="1" applyProtection="1">
      <alignment horizontal="center" vertical="center"/>
      <protection hidden="1"/>
    </xf>
    <xf numFmtId="0" fontId="11" fillId="3" borderId="112" xfId="22" applyFont="1" applyFill="1" applyBorder="1" applyAlignment="1" applyProtection="1">
      <alignment horizontal="center" vertical="center"/>
      <protection hidden="1"/>
    </xf>
    <xf numFmtId="0" fontId="11" fillId="3" borderId="157" xfId="22" applyFont="1" applyFill="1" applyBorder="1" applyAlignment="1" applyProtection="1">
      <alignment horizontal="center" vertical="center"/>
      <protection hidden="1"/>
    </xf>
    <xf numFmtId="0" fontId="11" fillId="3" borderId="74" xfId="22" applyFont="1" applyFill="1" applyBorder="1" applyAlignment="1" applyProtection="1">
      <alignment horizontal="center" vertical="center"/>
      <protection hidden="1"/>
    </xf>
    <xf numFmtId="201" fontId="12" fillId="2" borderId="30" xfId="22" applyNumberFormat="1" applyFont="1" applyFill="1" applyBorder="1" applyAlignment="1" applyProtection="1">
      <alignment horizontal="right" vertical="center"/>
      <protection hidden="1"/>
    </xf>
    <xf numFmtId="201" fontId="12" fillId="2" borderId="31" xfId="22" applyNumberFormat="1" applyFont="1" applyFill="1" applyBorder="1" applyAlignment="1" applyProtection="1">
      <alignment horizontal="right" vertical="center"/>
      <protection hidden="1"/>
    </xf>
    <xf numFmtId="201" fontId="12" fillId="2" borderId="106" xfId="22" applyNumberFormat="1" applyFont="1" applyFill="1" applyBorder="1" applyAlignment="1" applyProtection="1">
      <alignment horizontal="right" vertical="center"/>
      <protection hidden="1"/>
    </xf>
    <xf numFmtId="201" fontId="12" fillId="2" borderId="36" xfId="22" applyNumberFormat="1" applyFont="1" applyFill="1" applyBorder="1" applyAlignment="1" applyProtection="1">
      <alignment horizontal="right" vertical="center"/>
      <protection hidden="1"/>
    </xf>
    <xf numFmtId="0" fontId="2" fillId="0" borderId="78" xfId="22" applyFont="1" applyBorder="1" applyAlignment="1" applyProtection="1">
      <alignment horizontal="left" vertical="center"/>
      <protection hidden="1"/>
    </xf>
    <xf numFmtId="0" fontId="2" fillId="0" borderId="79" xfId="22" applyFont="1" applyBorder="1" applyAlignment="1" applyProtection="1">
      <alignment horizontal="left" vertical="center"/>
      <protection hidden="1"/>
    </xf>
    <xf numFmtId="0" fontId="2" fillId="0" borderId="0" xfId="22" applyFont="1" applyAlignment="1" applyProtection="1">
      <alignment horizontal="left" vertical="center"/>
      <protection hidden="1"/>
    </xf>
    <xf numFmtId="0" fontId="2" fillId="0" borderId="50" xfId="22" applyFont="1" applyBorder="1" applyAlignment="1" applyProtection="1">
      <alignment horizontal="left" vertical="center"/>
      <protection hidden="1"/>
    </xf>
    <xf numFmtId="0" fontId="2" fillId="0" borderId="1" xfId="22" applyFont="1" applyBorder="1" applyAlignment="1" applyProtection="1">
      <alignment horizontal="left" vertical="center"/>
      <protection hidden="1"/>
    </xf>
    <xf numFmtId="0" fontId="2" fillId="0" borderId="81" xfId="22" applyFont="1" applyBorder="1" applyAlignment="1" applyProtection="1">
      <alignment horizontal="left" vertical="center"/>
      <protection hidden="1"/>
    </xf>
    <xf numFmtId="0" fontId="2" fillId="0" borderId="78" xfId="22" applyFont="1" applyBorder="1" applyAlignment="1" applyProtection="1">
      <alignment horizontal="left" vertical="center" wrapText="1"/>
      <protection hidden="1"/>
    </xf>
    <xf numFmtId="0" fontId="2" fillId="0" borderId="79" xfId="22" applyFont="1" applyBorder="1" applyAlignment="1" applyProtection="1">
      <alignment horizontal="left" vertical="center" wrapText="1"/>
      <protection hidden="1"/>
    </xf>
    <xf numFmtId="0" fontId="2" fillId="0" borderId="0" xfId="22" applyFont="1" applyBorder="1" applyAlignment="1" applyProtection="1">
      <alignment horizontal="left" vertical="center" wrapText="1"/>
      <protection hidden="1"/>
    </xf>
    <xf numFmtId="0" fontId="2" fillId="0" borderId="50" xfId="22" applyFont="1" applyBorder="1" applyAlignment="1" applyProtection="1">
      <alignment horizontal="left" vertical="center" wrapText="1"/>
      <protection hidden="1"/>
    </xf>
    <xf numFmtId="0" fontId="2" fillId="0" borderId="1" xfId="22" applyFont="1" applyBorder="1" applyAlignment="1" applyProtection="1">
      <alignment horizontal="left" vertical="center" wrapText="1"/>
      <protection hidden="1"/>
    </xf>
    <xf numFmtId="0" fontId="2" fillId="0" borderId="81" xfId="22" applyFont="1" applyBorder="1" applyAlignment="1" applyProtection="1">
      <alignment horizontal="left" vertical="center" wrapText="1"/>
      <protection hidden="1"/>
    </xf>
    <xf numFmtId="0" fontId="2" fillId="0" borderId="0" xfId="22" applyFont="1" applyBorder="1" applyAlignment="1" applyProtection="1">
      <alignment horizontal="left" vertical="center"/>
      <protection hidden="1"/>
    </xf>
    <xf numFmtId="0" fontId="2" fillId="2" borderId="117" xfId="0" applyFont="1" applyFill="1" applyBorder="1" applyAlignment="1" applyProtection="1">
      <alignment horizontal="center" vertical="center"/>
      <protection hidden="1"/>
    </xf>
    <xf numFmtId="0" fontId="2" fillId="2" borderId="118" xfId="0" applyFont="1" applyFill="1" applyBorder="1" applyAlignment="1" applyProtection="1">
      <alignment horizontal="center" vertical="center"/>
      <protection hidden="1"/>
    </xf>
    <xf numFmtId="0" fontId="0" fillId="2" borderId="147" xfId="0" applyFont="1" applyFill="1" applyBorder="1" applyAlignment="1" applyProtection="1">
      <alignment horizontal="left" vertical="center"/>
      <protection hidden="1"/>
    </xf>
    <xf numFmtId="0" fontId="0" fillId="2" borderId="148" xfId="0" applyFont="1" applyFill="1" applyBorder="1" applyAlignment="1" applyProtection="1">
      <alignment horizontal="left" vertical="center"/>
      <protection hidden="1"/>
    </xf>
    <xf numFmtId="0" fontId="0" fillId="2" borderId="149" xfId="0" applyFont="1" applyFill="1" applyBorder="1" applyAlignment="1" applyProtection="1">
      <alignment horizontal="left" vertical="center"/>
      <protection hidden="1"/>
    </xf>
    <xf numFmtId="0" fontId="0" fillId="2" borderId="150" xfId="0" applyFont="1" applyFill="1" applyBorder="1" applyAlignment="1" applyProtection="1">
      <alignment horizontal="left" vertical="center"/>
      <protection hidden="1"/>
    </xf>
    <xf numFmtId="0" fontId="0" fillId="2" borderId="123" xfId="0" applyFont="1" applyFill="1" applyBorder="1" applyAlignment="1" applyProtection="1">
      <alignment horizontal="left" vertical="center"/>
      <protection hidden="1"/>
    </xf>
    <xf numFmtId="0" fontId="0" fillId="2" borderId="107" xfId="0" applyFont="1" applyFill="1" applyBorder="1" applyAlignment="1" applyProtection="1">
      <alignment horizontal="left" vertical="center"/>
      <protection hidden="1"/>
    </xf>
    <xf numFmtId="0" fontId="7" fillId="2" borderId="111" xfId="21" applyFont="1" applyFill="1" applyBorder="1" applyAlignment="1" applyProtection="1">
      <alignment horizontal="center" vertical="center"/>
      <protection hidden="1"/>
    </xf>
    <xf numFmtId="0" fontId="7" fillId="2" borderId="123" xfId="21" applyFont="1" applyFill="1" applyBorder="1" applyAlignment="1" applyProtection="1">
      <alignment horizontal="center" vertical="center"/>
      <protection hidden="1"/>
    </xf>
    <xf numFmtId="0" fontId="7" fillId="2" borderId="107" xfId="21" applyFont="1" applyFill="1" applyBorder="1" applyAlignment="1" applyProtection="1">
      <alignment horizontal="center" vertical="center"/>
      <protection hidden="1"/>
    </xf>
    <xf numFmtId="0" fontId="2" fillId="2" borderId="119" xfId="0" applyFont="1" applyFill="1" applyBorder="1" applyAlignment="1" applyProtection="1">
      <alignment horizontal="center" vertical="center"/>
      <protection hidden="1"/>
    </xf>
    <xf numFmtId="0" fontId="11" fillId="0" borderId="152" xfId="0" applyFont="1" applyBorder="1" applyAlignment="1" applyProtection="1">
      <alignment horizontal="center" vertical="center"/>
      <protection hidden="1"/>
    </xf>
    <xf numFmtId="0" fontId="11" fillId="0" borderId="148" xfId="0" applyFont="1" applyBorder="1" applyAlignment="1" applyProtection="1">
      <alignment horizontal="center" vertical="center"/>
      <protection hidden="1"/>
    </xf>
    <xf numFmtId="0" fontId="11" fillId="0" borderId="111" xfId="22" applyFont="1" applyBorder="1" applyAlignment="1" applyProtection="1">
      <alignment horizontal="center" vertical="center"/>
      <protection hidden="1"/>
    </xf>
    <xf numFmtId="0" fontId="11" fillId="0" borderId="123" xfId="22" applyFont="1" applyBorder="1" applyAlignment="1" applyProtection="1">
      <alignment horizontal="center" vertical="center"/>
      <protection hidden="1"/>
    </xf>
    <xf numFmtId="0" fontId="12" fillId="2" borderId="158" xfId="22" applyFont="1" applyFill="1" applyBorder="1" applyAlignment="1" applyProtection="1">
      <alignment horizontal="center" vertical="center"/>
      <protection hidden="1"/>
    </xf>
    <xf numFmtId="0" fontId="12" fillId="2" borderId="159" xfId="22" applyFont="1" applyFill="1" applyBorder="1" applyAlignment="1" applyProtection="1">
      <alignment horizontal="center" vertical="center"/>
      <protection hidden="1"/>
    </xf>
    <xf numFmtId="0" fontId="11" fillId="0" borderId="3" xfId="21" applyFont="1" applyBorder="1" applyAlignment="1" applyProtection="1">
      <alignment horizontal="center"/>
      <protection hidden="1"/>
    </xf>
    <xf numFmtId="0" fontId="12" fillId="3" borderId="32" xfId="22" applyFont="1" applyFill="1" applyBorder="1" applyAlignment="1" applyProtection="1">
      <alignment horizontal="center" vertical="center"/>
      <protection hidden="1"/>
    </xf>
    <xf numFmtId="0" fontId="12" fillId="3" borderId="30" xfId="22" applyFont="1" applyFill="1" applyBorder="1" applyAlignment="1" applyProtection="1">
      <alignment horizontal="center" vertical="center"/>
      <protection hidden="1"/>
    </xf>
    <xf numFmtId="0" fontId="12" fillId="3" borderId="31" xfId="22" applyFont="1" applyFill="1" applyBorder="1" applyAlignment="1" applyProtection="1">
      <alignment horizontal="center" vertical="center"/>
      <protection hidden="1"/>
    </xf>
    <xf numFmtId="0" fontId="12" fillId="3" borderId="35" xfId="22" applyFont="1" applyFill="1" applyBorder="1" applyAlignment="1" applyProtection="1">
      <alignment horizontal="center" vertical="center"/>
      <protection hidden="1"/>
    </xf>
    <xf numFmtId="0" fontId="12" fillId="3" borderId="106" xfId="22" applyFont="1" applyFill="1" applyBorder="1" applyAlignment="1" applyProtection="1">
      <alignment horizontal="center" vertical="center"/>
      <protection hidden="1"/>
    </xf>
    <xf numFmtId="0" fontId="12" fillId="3" borderId="36" xfId="22" applyFont="1" applyFill="1" applyBorder="1" applyAlignment="1" applyProtection="1">
      <alignment horizontal="center" vertical="center"/>
      <protection hidden="1"/>
    </xf>
    <xf numFmtId="0" fontId="0" fillId="2" borderId="143" xfId="0" applyFont="1" applyFill="1" applyBorder="1" applyAlignment="1" applyProtection="1">
      <alignment horizontal="left" vertical="center"/>
      <protection hidden="1"/>
    </xf>
    <xf numFmtId="0" fontId="0" fillId="2" borderId="144" xfId="0" applyFont="1" applyFill="1" applyBorder="1" applyAlignment="1" applyProtection="1">
      <alignment horizontal="left" vertical="center"/>
      <protection hidden="1"/>
    </xf>
    <xf numFmtId="0" fontId="0" fillId="2" borderId="145" xfId="0" applyFont="1" applyFill="1" applyBorder="1" applyAlignment="1" applyProtection="1">
      <alignment horizontal="left" vertical="center"/>
      <protection hidden="1"/>
    </xf>
    <xf numFmtId="0" fontId="0" fillId="2" borderId="125" xfId="0" applyFont="1" applyFill="1" applyBorder="1" applyAlignment="1" applyProtection="1">
      <alignment horizontal="left" vertical="center"/>
      <protection hidden="1"/>
    </xf>
    <xf numFmtId="0" fontId="11" fillId="0" borderId="151" xfId="22" applyFont="1" applyBorder="1" applyAlignment="1" applyProtection="1">
      <alignment horizontal="center" vertical="center"/>
      <protection hidden="1"/>
    </xf>
    <xf numFmtId="0" fontId="11" fillId="0" borderId="83" xfId="22" applyFont="1" applyBorder="1" applyAlignment="1" applyProtection="1">
      <alignment horizontal="center" vertical="center"/>
      <protection hidden="1"/>
    </xf>
    <xf numFmtId="0" fontId="11" fillId="2" borderId="82" xfId="22" applyFont="1" applyFill="1" applyBorder="1" applyAlignment="1" applyProtection="1">
      <alignment horizontal="center" vertical="center"/>
      <protection hidden="1"/>
    </xf>
    <xf numFmtId="0" fontId="11" fillId="2" borderId="83" xfId="22" applyFont="1" applyFill="1" applyBorder="1" applyAlignment="1" applyProtection="1">
      <alignment horizontal="center" vertical="center"/>
      <protection hidden="1"/>
    </xf>
    <xf numFmtId="0" fontId="11" fillId="2" borderId="84" xfId="22" applyFont="1" applyFill="1" applyBorder="1" applyAlignment="1" applyProtection="1">
      <alignment horizontal="center" vertical="center"/>
      <protection hidden="1"/>
    </xf>
    <xf numFmtId="0" fontId="11" fillId="0" borderId="144" xfId="0" applyFont="1" applyBorder="1" applyAlignment="1" applyProtection="1">
      <alignment horizontal="center" vertical="center"/>
      <protection hidden="1"/>
    </xf>
    <xf numFmtId="0" fontId="11" fillId="0" borderId="146" xfId="0" applyFont="1" applyBorder="1" applyAlignment="1" applyProtection="1">
      <alignment horizontal="center" vertical="center"/>
      <protection hidden="1"/>
    </xf>
    <xf numFmtId="0" fontId="11" fillId="0" borderId="125" xfId="0" applyFont="1" applyBorder="1" applyAlignment="1" applyProtection="1">
      <alignment horizontal="center" vertical="center"/>
      <protection hidden="1"/>
    </xf>
    <xf numFmtId="0" fontId="11" fillId="0" borderId="126" xfId="0" applyFont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wrapText="1"/>
      <protection hidden="1"/>
    </xf>
    <xf numFmtId="0" fontId="4" fillId="2" borderId="30" xfId="0" applyFont="1" applyFill="1" applyBorder="1" applyAlignment="1" applyProtection="1">
      <alignment horizontal="center" wrapText="1"/>
      <protection hidden="1"/>
    </xf>
    <xf numFmtId="0" fontId="4" fillId="2" borderId="108" xfId="0" applyFont="1" applyFill="1" applyBorder="1" applyAlignment="1" applyProtection="1">
      <alignment horizontal="center" wrapText="1"/>
      <protection hidden="1"/>
    </xf>
    <xf numFmtId="0" fontId="4" fillId="2" borderId="52" xfId="0" applyFont="1" applyFill="1" applyBorder="1" applyAlignment="1" applyProtection="1">
      <alignment horizontal="center" wrapText="1"/>
      <protection hidden="1"/>
    </xf>
    <xf numFmtId="0" fontId="4" fillId="2" borderId="42" xfId="0" applyFont="1" applyFill="1" applyBorder="1" applyAlignment="1" applyProtection="1">
      <alignment horizontal="center" wrapText="1"/>
      <protection hidden="1"/>
    </xf>
    <xf numFmtId="0" fontId="4" fillId="2" borderId="49" xfId="0" applyFont="1" applyFill="1" applyBorder="1" applyAlignment="1" applyProtection="1">
      <alignment horizontal="center" wrapText="1"/>
      <protection hidden="1"/>
    </xf>
    <xf numFmtId="0" fontId="14" fillId="0" borderId="0" xfId="22" applyFont="1" applyAlignment="1" applyProtection="1">
      <alignment horizontal="left" vertical="center"/>
      <protection hidden="1"/>
    </xf>
    <xf numFmtId="0" fontId="12" fillId="2" borderId="160" xfId="22" applyFont="1" applyFill="1" applyBorder="1" applyAlignment="1" applyProtection="1">
      <alignment horizontal="right" vertical="center"/>
      <protection hidden="1"/>
    </xf>
    <xf numFmtId="1" fontId="12" fillId="2" borderId="135" xfId="22" applyNumberFormat="1" applyFont="1" applyFill="1" applyBorder="1" applyAlignment="1" applyProtection="1">
      <alignment horizontal="center" vertical="center"/>
      <protection hidden="1"/>
    </xf>
    <xf numFmtId="0" fontId="12" fillId="2" borderId="9" xfId="22" applyFont="1" applyFill="1" applyBorder="1" applyAlignment="1" applyProtection="1">
      <alignment horizontal="center" vertical="center"/>
      <protection hidden="1"/>
    </xf>
    <xf numFmtId="1" fontId="11" fillId="2" borderId="109" xfId="22" applyNumberFormat="1" applyFont="1" applyFill="1" applyBorder="1" applyAlignment="1" applyProtection="1">
      <alignment horizontal="center" vertical="center"/>
      <protection hidden="1"/>
    </xf>
    <xf numFmtId="1" fontId="11" fillId="2" borderId="134" xfId="22" applyNumberFormat="1" applyFont="1" applyFill="1" applyBorder="1" applyAlignment="1" applyProtection="1">
      <alignment horizontal="center" vertical="center"/>
      <protection hidden="1"/>
    </xf>
    <xf numFmtId="0" fontId="12" fillId="2" borderId="161" xfId="22" applyFont="1" applyFill="1" applyBorder="1" applyAlignment="1" applyProtection="1">
      <alignment horizontal="center" vertical="center"/>
      <protection hidden="1"/>
    </xf>
    <xf numFmtId="0" fontId="12" fillId="2" borderId="33" xfId="22" applyFont="1" applyFill="1" applyBorder="1" applyAlignment="1" applyProtection="1">
      <alignment horizontal="center" vertical="center"/>
      <protection hidden="1"/>
    </xf>
    <xf numFmtId="0" fontId="12" fillId="2" borderId="50" xfId="22" applyFont="1" applyFill="1" applyBorder="1" applyAlignment="1" applyProtection="1">
      <alignment horizontal="center" vertical="center"/>
      <protection hidden="1"/>
    </xf>
    <xf numFmtId="0" fontId="12" fillId="2" borderId="162" xfId="22" applyFont="1" applyFill="1" applyBorder="1" applyAlignment="1" applyProtection="1">
      <alignment horizontal="center" vertical="center"/>
      <protection hidden="1"/>
    </xf>
    <xf numFmtId="0" fontId="12" fillId="2" borderId="163" xfId="22" applyFont="1" applyFill="1" applyBorder="1" applyAlignment="1" applyProtection="1">
      <alignment horizontal="right" vertical="center"/>
      <protection hidden="1"/>
    </xf>
    <xf numFmtId="0" fontId="12" fillId="2" borderId="164" xfId="22" applyFont="1" applyFill="1" applyBorder="1" applyAlignment="1" applyProtection="1">
      <alignment horizontal="right" vertical="center"/>
      <protection hidden="1"/>
    </xf>
    <xf numFmtId="0" fontId="12" fillId="2" borderId="165" xfId="22" applyFont="1" applyFill="1" applyBorder="1" applyAlignment="1" applyProtection="1">
      <alignment horizontal="right" vertical="center"/>
      <protection hidden="1"/>
    </xf>
    <xf numFmtId="0" fontId="12" fillId="2" borderId="6" xfId="22" applyFont="1" applyFill="1" applyBorder="1" applyAlignment="1" applyProtection="1">
      <alignment horizontal="center" vertical="center"/>
      <protection hidden="1"/>
    </xf>
    <xf numFmtId="0" fontId="0" fillId="2" borderId="82" xfId="0" applyFont="1" applyFill="1" applyBorder="1" applyAlignment="1" applyProtection="1">
      <alignment horizontal="left" vertical="center"/>
      <protection hidden="1"/>
    </xf>
    <xf numFmtId="0" fontId="0" fillId="2" borderId="83" xfId="0" applyFont="1" applyFill="1" applyBorder="1" applyAlignment="1" applyProtection="1">
      <alignment horizontal="left" vertical="center"/>
      <protection hidden="1"/>
    </xf>
    <xf numFmtId="0" fontId="0" fillId="2" borderId="153" xfId="0" applyFont="1" applyFill="1" applyBorder="1" applyAlignment="1" applyProtection="1">
      <alignment horizontal="left" vertical="center"/>
      <protection hidden="1"/>
    </xf>
    <xf numFmtId="0" fontId="12" fillId="2" borderId="32" xfId="22" applyFont="1" applyFill="1" applyBorder="1" applyAlignment="1" applyProtection="1">
      <alignment horizontal="right" vertical="center" wrapText="1"/>
      <protection hidden="1"/>
    </xf>
    <xf numFmtId="0" fontId="12" fillId="2" borderId="30" xfId="22" applyFont="1" applyFill="1" applyBorder="1" applyAlignment="1" applyProtection="1">
      <alignment horizontal="right" vertical="center" wrapText="1"/>
      <protection hidden="1"/>
    </xf>
    <xf numFmtId="0" fontId="12" fillId="2" borderId="35" xfId="22" applyFont="1" applyFill="1" applyBorder="1" applyAlignment="1" applyProtection="1">
      <alignment horizontal="right" vertical="center" wrapText="1"/>
      <protection hidden="1"/>
    </xf>
    <xf numFmtId="0" fontId="12" fillId="2" borderId="106" xfId="22" applyFont="1" applyFill="1" applyBorder="1" applyAlignment="1" applyProtection="1">
      <alignment horizontal="right" vertical="center" wrapText="1"/>
      <protection hidden="1"/>
    </xf>
    <xf numFmtId="1" fontId="23" fillId="3" borderId="3" xfId="22" applyNumberFormat="1" applyFont="1" applyFill="1" applyBorder="1" applyAlignment="1" applyProtection="1">
      <alignment horizontal="center" vertical="center"/>
      <protection hidden="1"/>
    </xf>
    <xf numFmtId="0" fontId="11" fillId="3" borderId="106" xfId="22" applyFont="1" applyFill="1" applyBorder="1" applyAlignment="1" applyProtection="1">
      <alignment horizontal="center" vertical="center"/>
      <protection hidden="1"/>
    </xf>
    <xf numFmtId="0" fontId="11" fillId="3" borderId="36" xfId="22" applyFont="1" applyFill="1" applyBorder="1" applyAlignment="1" applyProtection="1">
      <alignment horizontal="center" vertical="center"/>
      <protection hidden="1"/>
    </xf>
    <xf numFmtId="14" fontId="8" fillId="0" borderId="78" xfId="0" applyNumberFormat="1" applyFont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1" fillId="2" borderId="52" xfId="0" applyNumberFormat="1" applyFont="1" applyFill="1" applyBorder="1" applyAlignment="1" applyProtection="1">
      <alignment horizontal="left" vertical="center"/>
      <protection hidden="1"/>
    </xf>
    <xf numFmtId="0" fontId="11" fillId="2" borderId="42" xfId="0" applyNumberFormat="1" applyFont="1" applyFill="1" applyBorder="1" applyAlignment="1" applyProtection="1">
      <alignment horizontal="left" vertical="center"/>
      <protection hidden="1"/>
    </xf>
    <xf numFmtId="0" fontId="11" fillId="2" borderId="49" xfId="0" applyNumberFormat="1" applyFont="1" applyFill="1" applyBorder="1" applyAlignment="1" applyProtection="1">
      <alignment horizontal="left" vertical="center"/>
      <protection hidden="1"/>
    </xf>
    <xf numFmtId="0" fontId="11" fillId="2" borderId="88" xfId="0" applyNumberFormat="1" applyFont="1" applyFill="1" applyBorder="1" applyAlignment="1" applyProtection="1">
      <alignment horizontal="left" vertical="center"/>
      <protection hidden="1"/>
    </xf>
    <xf numFmtId="0" fontId="11" fillId="2" borderId="113" xfId="0" applyNumberFormat="1" applyFont="1" applyFill="1" applyBorder="1" applyAlignment="1" applyProtection="1">
      <alignment horizontal="left" vertical="center"/>
      <protection hidden="1"/>
    </xf>
    <xf numFmtId="0" fontId="11" fillId="2" borderId="69" xfId="0" applyNumberFormat="1" applyFont="1" applyFill="1" applyBorder="1" applyAlignment="1" applyProtection="1">
      <alignment horizontal="left" vertical="center"/>
      <protection hidden="1"/>
    </xf>
    <xf numFmtId="0" fontId="11" fillId="2" borderId="44" xfId="0" applyNumberFormat="1" applyFont="1" applyFill="1" applyBorder="1" applyAlignment="1" applyProtection="1">
      <alignment horizontal="left" vertical="center"/>
      <protection hidden="1"/>
    </xf>
    <xf numFmtId="0" fontId="11" fillId="2" borderId="132" xfId="0" applyNumberFormat="1" applyFont="1" applyFill="1" applyBorder="1" applyAlignment="1" applyProtection="1">
      <alignment horizontal="left" vertical="center"/>
      <protection hidden="1"/>
    </xf>
    <xf numFmtId="0" fontId="11" fillId="2" borderId="57" xfId="0" applyNumberFormat="1" applyFont="1" applyFill="1" applyBorder="1" applyAlignment="1" applyProtection="1">
      <alignment horizontal="left" vertical="center"/>
      <protection hidden="1"/>
    </xf>
    <xf numFmtId="205" fontId="11" fillId="2" borderId="0" xfId="0" applyNumberFormat="1" applyFont="1" applyFill="1" applyAlignment="1" applyProtection="1">
      <alignment horizontal="left" vertical="center"/>
      <protection hidden="1"/>
    </xf>
    <xf numFmtId="0" fontId="12" fillId="2" borderId="53" xfId="22" applyFont="1" applyFill="1" applyBorder="1" applyAlignment="1" applyProtection="1">
      <alignment horizontal="left" vertical="center"/>
      <protection hidden="1"/>
    </xf>
    <xf numFmtId="0" fontId="12" fillId="2" borderId="0" xfId="22" applyFont="1" applyFill="1" applyBorder="1" applyAlignment="1" applyProtection="1">
      <alignment horizontal="left" vertical="center"/>
      <protection hidden="1"/>
    </xf>
    <xf numFmtId="0" fontId="12" fillId="2" borderId="50" xfId="22" applyFont="1" applyFill="1" applyBorder="1" applyAlignment="1" applyProtection="1">
      <alignment horizontal="left" vertical="center"/>
      <protection hidden="1"/>
    </xf>
    <xf numFmtId="0" fontId="12" fillId="2" borderId="166" xfId="22" applyFont="1" applyFill="1" applyBorder="1" applyAlignment="1" applyProtection="1">
      <alignment horizontal="left" vertical="center"/>
      <protection hidden="1"/>
    </xf>
    <xf numFmtId="0" fontId="12" fillId="2" borderId="98" xfId="22" applyFont="1" applyFill="1" applyBorder="1" applyAlignment="1" applyProtection="1">
      <alignment horizontal="left" vertical="center"/>
      <protection hidden="1"/>
    </xf>
    <xf numFmtId="0" fontId="12" fillId="2" borderId="167" xfId="22" applyFont="1" applyFill="1" applyBorder="1" applyAlignment="1" applyProtection="1">
      <alignment horizontal="left" vertical="center"/>
      <protection hidden="1"/>
    </xf>
    <xf numFmtId="0" fontId="12" fillId="2" borderId="167" xfId="22" applyFont="1" applyFill="1" applyBorder="1" applyAlignment="1" applyProtection="1">
      <alignment horizontal="center" vertical="center"/>
      <protection hidden="1"/>
    </xf>
    <xf numFmtId="0" fontId="11" fillId="2" borderId="25" xfId="22" applyFont="1" applyFill="1" applyBorder="1" applyAlignment="1" applyProtection="1">
      <alignment horizontal="center" vertical="center"/>
      <protection hidden="1"/>
    </xf>
    <xf numFmtId="0" fontId="11" fillId="2" borderId="168" xfId="22" applyFont="1" applyFill="1" applyBorder="1" applyAlignment="1" applyProtection="1">
      <alignment horizontal="center" vertical="center"/>
      <protection hidden="1"/>
    </xf>
    <xf numFmtId="0" fontId="12" fillId="2" borderId="15" xfId="22" applyFont="1" applyFill="1" applyBorder="1" applyAlignment="1" applyProtection="1">
      <alignment horizontal="center" vertical="center"/>
      <protection hidden="1"/>
    </xf>
    <xf numFmtId="0" fontId="12" fillId="2" borderId="12" xfId="22" applyFont="1" applyFill="1" applyBorder="1" applyAlignment="1" applyProtection="1">
      <alignment horizontal="center" vertical="center"/>
      <protection hidden="1"/>
    </xf>
    <xf numFmtId="0" fontId="15" fillId="2" borderId="48" xfId="22" applyFont="1" applyFill="1" applyBorder="1" applyAlignment="1" applyProtection="1">
      <alignment horizontal="center" vertical="center"/>
      <protection hidden="1"/>
    </xf>
    <xf numFmtId="0" fontId="15" fillId="2" borderId="169" xfId="22" applyFont="1" applyFill="1" applyBorder="1" applyAlignment="1" applyProtection="1">
      <alignment horizontal="center" vertical="center"/>
      <protection hidden="1"/>
    </xf>
    <xf numFmtId="0" fontId="12" fillId="2" borderId="170" xfId="22" applyFont="1" applyFill="1" applyBorder="1" applyAlignment="1" applyProtection="1">
      <alignment horizontal="center" vertical="center"/>
      <protection hidden="1"/>
    </xf>
    <xf numFmtId="0" fontId="12" fillId="2" borderId="171" xfId="22" applyFont="1" applyFill="1" applyBorder="1" applyAlignment="1" applyProtection="1">
      <alignment horizontal="center" vertical="center"/>
      <protection hidden="1"/>
    </xf>
    <xf numFmtId="0" fontId="12" fillId="2" borderId="172" xfId="22" applyFont="1" applyFill="1" applyBorder="1" applyAlignment="1" applyProtection="1">
      <alignment horizontal="center" vertical="center"/>
      <protection hidden="1"/>
    </xf>
    <xf numFmtId="0" fontId="12" fillId="2" borderId="42" xfId="22" applyFont="1" applyFill="1" applyBorder="1" applyAlignment="1" applyProtection="1">
      <alignment horizontal="center" vertical="center"/>
      <protection hidden="1"/>
    </xf>
    <xf numFmtId="0" fontId="12" fillId="2" borderId="173" xfId="22" applyFont="1" applyFill="1" applyBorder="1" applyAlignment="1" applyProtection="1">
      <alignment horizontal="center" vertical="center"/>
      <protection hidden="1"/>
    </xf>
    <xf numFmtId="0" fontId="12" fillId="2" borderId="174" xfId="22" applyFont="1" applyFill="1" applyBorder="1" applyAlignment="1" applyProtection="1">
      <alignment horizontal="center" vertical="center"/>
      <protection hidden="1"/>
    </xf>
    <xf numFmtId="0" fontId="12" fillId="2" borderId="175" xfId="22" applyFont="1" applyFill="1" applyBorder="1" applyAlignment="1" applyProtection="1">
      <alignment horizontal="center" vertical="center"/>
      <protection hidden="1"/>
    </xf>
    <xf numFmtId="0" fontId="12" fillId="2" borderId="176" xfId="22" applyFont="1" applyFill="1" applyBorder="1" applyAlignment="1" applyProtection="1">
      <alignment horizontal="center" vertical="center"/>
      <protection hidden="1"/>
    </xf>
    <xf numFmtId="0" fontId="12" fillId="2" borderId="98" xfId="22" applyFont="1" applyFill="1" applyBorder="1" applyAlignment="1" applyProtection="1">
      <alignment horizontal="center" vertical="center"/>
      <protection hidden="1"/>
    </xf>
    <xf numFmtId="0" fontId="11" fillId="2" borderId="67" xfId="22" applyFont="1" applyFill="1" applyBorder="1" applyAlignment="1" applyProtection="1">
      <alignment horizontal="center" vertical="center"/>
      <protection hidden="1"/>
    </xf>
    <xf numFmtId="0" fontId="11" fillId="2" borderId="46" xfId="22" applyFont="1" applyFill="1" applyBorder="1" applyAlignment="1" applyProtection="1">
      <alignment horizontal="center" vertical="center"/>
      <protection hidden="1"/>
    </xf>
    <xf numFmtId="0" fontId="11" fillId="2" borderId="24" xfId="22" applyFont="1" applyFill="1" applyBorder="1" applyAlignment="1" applyProtection="1">
      <alignment horizontal="center" vertical="center"/>
      <protection hidden="1"/>
    </xf>
    <xf numFmtId="0" fontId="12" fillId="2" borderId="177" xfId="22" applyFont="1" applyFill="1" applyBorder="1" applyAlignment="1" applyProtection="1">
      <alignment horizontal="center" vertical="center"/>
      <protection hidden="1"/>
    </xf>
    <xf numFmtId="0" fontId="12" fillId="2" borderId="114" xfId="22" applyFont="1" applyFill="1" applyBorder="1" applyAlignment="1" applyProtection="1">
      <alignment horizontal="center" vertical="center"/>
      <protection hidden="1"/>
    </xf>
    <xf numFmtId="0" fontId="11" fillId="2" borderId="11" xfId="22" applyFont="1" applyFill="1" applyBorder="1" applyAlignment="1" applyProtection="1">
      <alignment horizontal="center" vertical="center"/>
      <protection hidden="1"/>
    </xf>
    <xf numFmtId="0" fontId="11" fillId="2" borderId="14" xfId="22" applyFont="1" applyFill="1" applyBorder="1" applyAlignment="1" applyProtection="1">
      <alignment horizontal="center" vertical="center"/>
      <protection hidden="1"/>
    </xf>
    <xf numFmtId="0" fontId="11" fillId="2" borderId="177" xfId="22" applyFont="1" applyFill="1" applyBorder="1" applyAlignment="1" applyProtection="1">
      <alignment horizontal="center" vertical="center"/>
      <protection hidden="1"/>
    </xf>
    <xf numFmtId="0" fontId="11" fillId="2" borderId="26" xfId="22" applyFont="1" applyFill="1" applyBorder="1" applyAlignment="1" applyProtection="1">
      <alignment horizontal="center" vertical="center"/>
      <protection hidden="1"/>
    </xf>
    <xf numFmtId="0" fontId="11" fillId="2" borderId="114" xfId="22" applyFont="1" applyFill="1" applyBorder="1" applyAlignment="1" applyProtection="1">
      <alignment horizontal="center" vertical="center"/>
      <protection hidden="1"/>
    </xf>
    <xf numFmtId="0" fontId="11" fillId="2" borderId="178" xfId="22" applyFont="1" applyFill="1" applyBorder="1" applyAlignment="1" applyProtection="1">
      <alignment horizontal="center" vertical="center"/>
      <protection hidden="1"/>
    </xf>
    <xf numFmtId="204" fontId="11" fillId="2" borderId="0" xfId="0" applyNumberFormat="1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0" fontId="11" fillId="2" borderId="0" xfId="22" applyFont="1" applyFill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12" fillId="2" borderId="108" xfId="22" applyFont="1" applyFill="1" applyBorder="1" applyAlignment="1" applyProtection="1">
      <alignment horizontal="left" vertical="center"/>
      <protection hidden="1"/>
    </xf>
    <xf numFmtId="0" fontId="12" fillId="2" borderId="162" xfId="22" applyFont="1" applyFill="1" applyBorder="1" applyAlignment="1" applyProtection="1">
      <alignment horizontal="left" vertical="center"/>
      <protection hidden="1"/>
    </xf>
    <xf numFmtId="0" fontId="12" fillId="2" borderId="37" xfId="22" applyFont="1" applyFill="1" applyBorder="1" applyAlignment="1" applyProtection="1">
      <alignment horizontal="right" vertical="center"/>
      <protection hidden="1"/>
    </xf>
    <xf numFmtId="0" fontId="12" fillId="2" borderId="33" xfId="22" applyFont="1" applyFill="1" applyBorder="1" applyAlignment="1" applyProtection="1">
      <alignment horizontal="right" vertical="center"/>
      <protection hidden="1"/>
    </xf>
    <xf numFmtId="0" fontId="12" fillId="2" borderId="0" xfId="22" applyFont="1" applyFill="1" applyBorder="1" applyAlignment="1" applyProtection="1">
      <alignment horizontal="right" vertical="center"/>
      <protection hidden="1"/>
    </xf>
    <xf numFmtId="0" fontId="12" fillId="2" borderId="34" xfId="22" applyFont="1" applyFill="1" applyBorder="1" applyAlignment="1" applyProtection="1">
      <alignment horizontal="right" vertical="center"/>
      <protection hidden="1"/>
    </xf>
    <xf numFmtId="0" fontId="12" fillId="2" borderId="32" xfId="22" applyFont="1" applyFill="1" applyBorder="1" applyAlignment="1" applyProtection="1">
      <alignment horizontal="right" vertical="center"/>
      <protection hidden="1"/>
    </xf>
    <xf numFmtId="0" fontId="12" fillId="2" borderId="30" xfId="22" applyFont="1" applyFill="1" applyBorder="1" applyAlignment="1" applyProtection="1">
      <alignment horizontal="right" vertical="center"/>
      <protection hidden="1"/>
    </xf>
    <xf numFmtId="0" fontId="12" fillId="2" borderId="31" xfId="22" applyFont="1" applyFill="1" applyBorder="1" applyAlignment="1" applyProtection="1">
      <alignment horizontal="right" vertical="center"/>
      <protection hidden="1"/>
    </xf>
    <xf numFmtId="0" fontId="11" fillId="0" borderId="151" xfId="22" applyFont="1" applyBorder="1" applyAlignment="1" applyProtection="1">
      <alignment horizontal="center" vertical="center"/>
      <protection locked="0"/>
    </xf>
    <xf numFmtId="0" fontId="11" fillId="0" borderId="83" xfId="22" applyFont="1" applyBorder="1" applyAlignment="1" applyProtection="1">
      <alignment horizontal="center" vertical="center"/>
      <protection locked="0"/>
    </xf>
    <xf numFmtId="0" fontId="4" fillId="0" borderId="120" xfId="21" applyFont="1" applyBorder="1" applyAlignment="1" applyProtection="1">
      <alignment horizontal="center" vertical="center"/>
      <protection locked="0"/>
    </xf>
    <xf numFmtId="0" fontId="4" fillId="0" borderId="121" xfId="21" applyFont="1" applyBorder="1" applyAlignment="1" applyProtection="1">
      <alignment horizontal="center" vertical="center"/>
      <protection locked="0"/>
    </xf>
    <xf numFmtId="0" fontId="4" fillId="0" borderId="122" xfId="21" applyFont="1" applyBorder="1" applyAlignment="1" applyProtection="1">
      <alignment horizontal="center" vertical="center"/>
      <protection locked="0"/>
    </xf>
    <xf numFmtId="0" fontId="11" fillId="0" borderId="152" xfId="0" applyFont="1" applyBorder="1" applyAlignment="1" applyProtection="1">
      <alignment horizontal="center" vertical="center"/>
      <protection locked="0"/>
    </xf>
    <xf numFmtId="0" fontId="11" fillId="0" borderId="148" xfId="0" applyFont="1" applyBorder="1" applyAlignment="1" applyProtection="1">
      <alignment horizontal="center" vertical="center"/>
      <protection locked="0"/>
    </xf>
    <xf numFmtId="0" fontId="11" fillId="0" borderId="111" xfId="22" applyFont="1" applyBorder="1" applyAlignment="1" applyProtection="1">
      <alignment horizontal="center" vertical="center"/>
      <protection locked="0"/>
    </xf>
    <xf numFmtId="0" fontId="11" fillId="0" borderId="123" xfId="22" applyFont="1" applyBorder="1" applyAlignment="1" applyProtection="1">
      <alignment horizontal="center" vertical="center"/>
      <protection locked="0"/>
    </xf>
    <xf numFmtId="0" fontId="11" fillId="0" borderId="144" xfId="0" applyFont="1" applyBorder="1" applyAlignment="1" applyProtection="1">
      <alignment horizontal="center" vertical="center"/>
      <protection locked="0"/>
    </xf>
    <xf numFmtId="0" fontId="11" fillId="0" borderId="146" xfId="0" applyFont="1" applyBorder="1" applyAlignment="1" applyProtection="1">
      <alignment horizontal="center" vertical="center"/>
      <protection locked="0"/>
    </xf>
    <xf numFmtId="0" fontId="4" fillId="0" borderId="127" xfId="21" applyFont="1" applyBorder="1" applyAlignment="1" applyProtection="1">
      <alignment horizontal="center" vertical="center" wrapText="1"/>
      <protection locked="0"/>
    </xf>
    <xf numFmtId="0" fontId="4" fillId="0" borderId="128" xfId="21" applyFont="1" applyBorder="1" applyAlignment="1" applyProtection="1">
      <alignment horizontal="center" vertical="center" wrapText="1"/>
      <protection locked="0"/>
    </xf>
    <xf numFmtId="0" fontId="4" fillId="0" borderId="129" xfId="21" applyFont="1" applyBorder="1" applyAlignment="1" applyProtection="1">
      <alignment horizontal="center" vertical="center" wrapText="1"/>
      <protection locked="0"/>
    </xf>
    <xf numFmtId="0" fontId="11" fillId="0" borderId="125" xfId="0" applyFont="1" applyBorder="1" applyAlignment="1" applyProtection="1">
      <alignment horizontal="center" vertical="center"/>
      <protection locked="0"/>
    </xf>
    <xf numFmtId="0" fontId="11" fillId="0" borderId="126" xfId="0" applyFont="1" applyBorder="1" applyAlignment="1" applyProtection="1">
      <alignment horizontal="center" vertical="center"/>
      <protection locked="0"/>
    </xf>
    <xf numFmtId="0" fontId="4" fillId="0" borderId="111" xfId="21" applyFont="1" applyBorder="1" applyAlignment="1" applyProtection="1">
      <alignment horizontal="center" vertical="center"/>
      <protection locked="0"/>
    </xf>
    <xf numFmtId="0" fontId="4" fillId="0" borderId="123" xfId="21" applyFont="1" applyBorder="1" applyAlignment="1" applyProtection="1">
      <alignment horizontal="center" vertical="center"/>
      <protection locked="0"/>
    </xf>
    <xf numFmtId="0" fontId="4" fillId="0" borderId="107" xfId="21" applyFont="1" applyBorder="1" applyAlignment="1" applyProtection="1">
      <alignment horizontal="center" vertical="center"/>
      <protection locked="0"/>
    </xf>
    <xf numFmtId="0" fontId="12" fillId="2" borderId="179" xfId="22" applyFont="1" applyFill="1" applyBorder="1" applyAlignment="1" applyProtection="1">
      <alignment horizontal="center" vertical="center"/>
      <protection hidden="1"/>
    </xf>
    <xf numFmtId="0" fontId="12" fillId="2" borderId="180" xfId="22" applyFont="1" applyFill="1" applyBorder="1" applyAlignment="1" applyProtection="1">
      <alignment horizontal="center" vertical="center"/>
      <protection hidden="1"/>
    </xf>
    <xf numFmtId="0" fontId="11" fillId="0" borderId="181" xfId="21" applyFont="1" applyBorder="1" applyAlignment="1" applyProtection="1">
      <alignment horizontal="center"/>
      <protection hidden="1" locked="0"/>
    </xf>
    <xf numFmtId="0" fontId="12" fillId="2" borderId="29" xfId="22" applyFont="1" applyFill="1" applyBorder="1" applyAlignment="1" applyProtection="1">
      <alignment horizontal="center" vertical="center"/>
      <protection hidden="1"/>
    </xf>
    <xf numFmtId="0" fontId="12" fillId="2" borderId="160" xfId="22" applyFont="1" applyFill="1" applyBorder="1" applyAlignment="1" applyProtection="1">
      <alignment horizontal="center" vertical="center"/>
      <protection hidden="1"/>
    </xf>
    <xf numFmtId="0" fontId="11" fillId="2" borderId="109" xfId="22" applyFont="1" applyFill="1" applyBorder="1" applyAlignment="1" applyProtection="1">
      <alignment horizontal="center" vertical="center"/>
      <protection hidden="1"/>
    </xf>
    <xf numFmtId="0" fontId="11" fillId="2" borderId="59" xfId="22" applyFont="1" applyFill="1" applyBorder="1" applyAlignment="1" applyProtection="1">
      <alignment horizontal="center" vertical="center"/>
      <protection hidden="1"/>
    </xf>
    <xf numFmtId="0" fontId="11" fillId="2" borderId="135" xfId="22" applyFont="1" applyFill="1" applyBorder="1" applyAlignment="1" applyProtection="1">
      <alignment horizontal="center" vertical="center"/>
      <protection hidden="1"/>
    </xf>
    <xf numFmtId="0" fontId="11" fillId="2" borderId="110" xfId="22" applyFont="1" applyFill="1" applyBorder="1" applyAlignment="1" applyProtection="1">
      <alignment horizontal="center" vertical="center"/>
      <protection hidden="1"/>
    </xf>
    <xf numFmtId="0" fontId="11" fillId="3" borderId="3" xfId="22" applyFont="1" applyFill="1" applyBorder="1" applyAlignment="1" applyProtection="1">
      <alignment horizontal="center" vertical="center"/>
      <protection hidden="1"/>
    </xf>
    <xf numFmtId="0" fontId="12" fillId="2" borderId="182" xfId="22" applyFont="1" applyFill="1" applyBorder="1" applyAlignment="1" applyProtection="1">
      <alignment horizontal="center" vertical="center"/>
      <protection hidden="1"/>
    </xf>
    <xf numFmtId="0" fontId="12" fillId="2" borderId="156" xfId="22" applyFont="1" applyFill="1" applyBorder="1" applyAlignment="1" applyProtection="1">
      <alignment horizontal="center" vertical="center"/>
      <protection hidden="1"/>
    </xf>
    <xf numFmtId="0" fontId="11" fillId="2" borderId="131" xfId="22" applyFont="1" applyFill="1" applyBorder="1" applyAlignment="1" applyProtection="1">
      <alignment horizontal="center" vertical="center"/>
      <protection hidden="1"/>
    </xf>
    <xf numFmtId="0" fontId="11" fillId="2" borderId="58" xfId="22" applyFont="1" applyFill="1" applyBorder="1" applyAlignment="1" applyProtection="1">
      <alignment horizontal="center" vertical="center"/>
      <protection hidden="1"/>
    </xf>
    <xf numFmtId="0" fontId="12" fillId="2" borderId="109" xfId="22" applyFont="1" applyFill="1" applyBorder="1" applyAlignment="1" applyProtection="1">
      <alignment horizontal="center" vertical="center"/>
      <protection hidden="1"/>
    </xf>
    <xf numFmtId="1" fontId="12" fillId="2" borderId="179" xfId="22" applyNumberFormat="1" applyFont="1" applyFill="1" applyBorder="1" applyAlignment="1" applyProtection="1">
      <alignment horizontal="center" vertical="center"/>
      <protection hidden="1"/>
    </xf>
    <xf numFmtId="0" fontId="11" fillId="0" borderId="183" xfId="21" applyFont="1" applyBorder="1" applyAlignment="1" applyProtection="1">
      <alignment horizontal="center"/>
      <protection hidden="1" locked="0"/>
    </xf>
    <xf numFmtId="0" fontId="12" fillId="2" borderId="184" xfId="22" applyFont="1" applyFill="1" applyBorder="1" applyAlignment="1" applyProtection="1">
      <alignment horizontal="center" vertical="center"/>
      <protection hidden="1"/>
    </xf>
    <xf numFmtId="0" fontId="12" fillId="3" borderId="158" xfId="22" applyFont="1" applyFill="1" applyBorder="1" applyAlignment="1" applyProtection="1">
      <alignment horizontal="center" vertical="center"/>
      <protection hidden="1"/>
    </xf>
    <xf numFmtId="0" fontId="12" fillId="3" borderId="54" xfId="22" applyFont="1" applyFill="1" applyBorder="1" applyAlignment="1" applyProtection="1">
      <alignment horizontal="center" vertical="center"/>
      <protection hidden="1"/>
    </xf>
    <xf numFmtId="0" fontId="12" fillId="3" borderId="159" xfId="22" applyFont="1" applyFill="1" applyBorder="1" applyAlignment="1" applyProtection="1">
      <alignment horizontal="center" vertical="center"/>
      <protection hidden="1"/>
    </xf>
    <xf numFmtId="0" fontId="12" fillId="3" borderId="155" xfId="22" applyFont="1" applyFill="1" applyBorder="1" applyAlignment="1" applyProtection="1">
      <alignment horizontal="center" vertical="center"/>
      <protection hidden="1"/>
    </xf>
    <xf numFmtId="0" fontId="12" fillId="3" borderId="47" xfId="22" applyFont="1" applyFill="1" applyBorder="1" applyAlignment="1" applyProtection="1">
      <alignment horizontal="center" vertical="center"/>
      <protection hidden="1"/>
    </xf>
    <xf numFmtId="0" fontId="12" fillId="3" borderId="156" xfId="22" applyFont="1" applyFill="1" applyBorder="1" applyAlignment="1" applyProtection="1">
      <alignment horizontal="center" vertical="center"/>
      <protection hidden="1"/>
    </xf>
    <xf numFmtId="0" fontId="12" fillId="3" borderId="85" xfId="22" applyFont="1" applyFill="1" applyBorder="1" applyAlignment="1" applyProtection="1">
      <alignment horizontal="center" vertical="center"/>
      <protection hidden="1"/>
    </xf>
    <xf numFmtId="0" fontId="12" fillId="3" borderId="112" xfId="22" applyFont="1" applyFill="1" applyBorder="1" applyAlignment="1" applyProtection="1">
      <alignment horizontal="center" vertical="center"/>
      <protection hidden="1"/>
    </xf>
  </cellXfs>
  <cellStyles count="11">
    <cellStyle name="Normal" xfId="0"/>
    <cellStyle name="Followed Hyperlink" xfId="15"/>
    <cellStyle name="Besuchter Hyperlink" xfId="16"/>
    <cellStyle name="Comma" xfId="17"/>
    <cellStyle name="Comma [0]" xfId="18"/>
    <cellStyle name="Hyperlink" xfId="19"/>
    <cellStyle name="Percent" xfId="20"/>
    <cellStyle name="Standard_anwesenh" xfId="21"/>
    <cellStyle name="Standard_anwesenheit_d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0</xdr:row>
      <xdr:rowOff>2733675</xdr:rowOff>
    </xdr:from>
    <xdr:to>
      <xdr:col>29</xdr:col>
      <xdr:colOff>66675</xdr:colOff>
      <xdr:row>47</xdr:row>
      <xdr:rowOff>142875</xdr:rowOff>
    </xdr:to>
    <xdr:sp>
      <xdr:nvSpPr>
        <xdr:cNvPr id="1" name="Text 6"/>
        <xdr:cNvSpPr txBox="1">
          <a:spLocks noChangeArrowheads="1"/>
        </xdr:cNvSpPr>
      </xdr:nvSpPr>
      <xdr:spPr>
        <a:xfrm>
          <a:off x="3733800" y="2733675"/>
          <a:ext cx="102870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Anwesenheitskontrolle  </a:t>
          </a:r>
        </a:p>
      </xdr:txBody>
    </xdr:sp>
    <xdr:clientData/>
  </xdr:twoCellAnchor>
  <xdr:twoCellAnchor>
    <xdr:from>
      <xdr:col>9</xdr:col>
      <xdr:colOff>9525</xdr:colOff>
      <xdr:row>39</xdr:row>
      <xdr:rowOff>28575</xdr:rowOff>
    </xdr:from>
    <xdr:to>
      <xdr:col>22</xdr:col>
      <xdr:colOff>0</xdr:colOff>
      <xdr:row>41</xdr:row>
      <xdr:rowOff>114300</xdr:rowOff>
    </xdr:to>
    <xdr:sp>
      <xdr:nvSpPr>
        <xdr:cNvPr id="2" name="Text 9"/>
        <xdr:cNvSpPr txBox="1">
          <a:spLocks noChangeArrowheads="1"/>
        </xdr:cNvSpPr>
      </xdr:nvSpPr>
      <xdr:spPr>
        <a:xfrm>
          <a:off x="1466850" y="9705975"/>
          <a:ext cx="20955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 Produkt
von J+S Magglingen</a:t>
          </a:r>
        </a:p>
      </xdr:txBody>
    </xdr:sp>
    <xdr:clientData/>
  </xdr:twoCellAnchor>
  <xdr:twoCellAnchor editAs="oneCell">
    <xdr:from>
      <xdr:col>0</xdr:col>
      <xdr:colOff>9525</xdr:colOff>
      <xdr:row>35</xdr:row>
      <xdr:rowOff>66675</xdr:rowOff>
    </xdr:from>
    <xdr:to>
      <xdr:col>5</xdr:col>
      <xdr:colOff>76200</xdr:colOff>
      <xdr:row>42</xdr:row>
      <xdr:rowOff>123825</xdr:rowOff>
    </xdr:to>
    <xdr:pic>
      <xdr:nvPicPr>
        <xdr:cNvPr id="3" name="Bild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134475"/>
          <a:ext cx="876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0</xdr:row>
      <xdr:rowOff>9525</xdr:rowOff>
    </xdr:from>
    <xdr:to>
      <xdr:col>37</xdr:col>
      <xdr:colOff>85725</xdr:colOff>
      <xdr:row>0</xdr:row>
      <xdr:rowOff>942975</xdr:rowOff>
    </xdr:to>
    <xdr:pic>
      <xdr:nvPicPr>
        <xdr:cNvPr id="4" name="Bild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9525"/>
          <a:ext cx="2343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</xdr:row>
      <xdr:rowOff>28575</xdr:rowOff>
    </xdr:from>
    <xdr:to>
      <xdr:col>17</xdr:col>
      <xdr:colOff>190500</xdr:colOff>
      <xdr:row>9</xdr:row>
      <xdr:rowOff>9525</xdr:rowOff>
    </xdr:to>
    <xdr:sp>
      <xdr:nvSpPr>
        <xdr:cNvPr id="1" name="Line 2"/>
        <xdr:cNvSpPr>
          <a:spLocks/>
        </xdr:cNvSpPr>
      </xdr:nvSpPr>
      <xdr:spPr>
        <a:xfrm flipH="1">
          <a:off x="3619500" y="1190625"/>
          <a:ext cx="13811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18</xdr:row>
      <xdr:rowOff>104775</xdr:rowOff>
    </xdr:from>
    <xdr:to>
      <xdr:col>2</xdr:col>
      <xdr:colOff>66675</xdr:colOff>
      <xdr:row>18</xdr:row>
      <xdr:rowOff>104775</xdr:rowOff>
    </xdr:to>
    <xdr:sp>
      <xdr:nvSpPr>
        <xdr:cNvPr id="2" name="Line 3"/>
        <xdr:cNvSpPr>
          <a:spLocks/>
        </xdr:cNvSpPr>
      </xdr:nvSpPr>
      <xdr:spPr>
        <a:xfrm flipH="1" flipV="1">
          <a:off x="133350" y="34004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11</xdr:col>
      <xdr:colOff>47625</xdr:colOff>
      <xdr:row>4</xdr:row>
      <xdr:rowOff>257175</xdr:rowOff>
    </xdr:to>
    <xdr:pic>
      <xdr:nvPicPr>
        <xdr:cNvPr id="1" name="Bild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14</xdr:row>
      <xdr:rowOff>123825</xdr:rowOff>
    </xdr:from>
    <xdr:to>
      <xdr:col>13</xdr:col>
      <xdr:colOff>200025</xdr:colOff>
      <xdr:row>14</xdr:row>
      <xdr:rowOff>152400</xdr:rowOff>
    </xdr:to>
    <xdr:sp>
      <xdr:nvSpPr>
        <xdr:cNvPr id="2" name="Rectangle 6"/>
        <xdr:cNvSpPr>
          <a:spLocks/>
        </xdr:cNvSpPr>
      </xdr:nvSpPr>
      <xdr:spPr>
        <a:xfrm>
          <a:off x="2895600" y="2543175"/>
          <a:ext cx="952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14</xdr:row>
      <xdr:rowOff>123825</xdr:rowOff>
    </xdr:from>
    <xdr:to>
      <xdr:col>14</xdr:col>
      <xdr:colOff>200025</xdr:colOff>
      <xdr:row>14</xdr:row>
      <xdr:rowOff>152400</xdr:rowOff>
    </xdr:to>
    <xdr:sp>
      <xdr:nvSpPr>
        <xdr:cNvPr id="3" name="Rectangle 7"/>
        <xdr:cNvSpPr>
          <a:spLocks/>
        </xdr:cNvSpPr>
      </xdr:nvSpPr>
      <xdr:spPr>
        <a:xfrm>
          <a:off x="3095625" y="2543175"/>
          <a:ext cx="952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14</xdr:row>
      <xdr:rowOff>123825</xdr:rowOff>
    </xdr:from>
    <xdr:to>
      <xdr:col>18</xdr:col>
      <xdr:colOff>200025</xdr:colOff>
      <xdr:row>14</xdr:row>
      <xdr:rowOff>152400</xdr:rowOff>
    </xdr:to>
    <xdr:sp>
      <xdr:nvSpPr>
        <xdr:cNvPr id="4" name="Rectangle 8"/>
        <xdr:cNvSpPr>
          <a:spLocks/>
        </xdr:cNvSpPr>
      </xdr:nvSpPr>
      <xdr:spPr>
        <a:xfrm>
          <a:off x="3895725" y="2543175"/>
          <a:ext cx="952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14</xdr:row>
      <xdr:rowOff>123825</xdr:rowOff>
    </xdr:from>
    <xdr:to>
      <xdr:col>19</xdr:col>
      <xdr:colOff>200025</xdr:colOff>
      <xdr:row>14</xdr:row>
      <xdr:rowOff>152400</xdr:rowOff>
    </xdr:to>
    <xdr:sp>
      <xdr:nvSpPr>
        <xdr:cNvPr id="5" name="Rectangle 9"/>
        <xdr:cNvSpPr>
          <a:spLocks/>
        </xdr:cNvSpPr>
      </xdr:nvSpPr>
      <xdr:spPr>
        <a:xfrm>
          <a:off x="4095750" y="2543175"/>
          <a:ext cx="9525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L52"/>
  <sheetViews>
    <sheetView showGridLines="0" tabSelected="1" zoomScale="75" zoomScaleNormal="75" workbookViewId="0" topLeftCell="A1">
      <selection activeCell="L5" sqref="L5:U5"/>
    </sheetView>
  </sheetViews>
  <sheetFormatPr defaultColWidth="11.00390625" defaultRowHeight="14.25"/>
  <cols>
    <col min="1" max="38" width="2.125" style="182" customWidth="1"/>
    <col min="39" max="16384" width="11.00390625" style="182" customWidth="1"/>
  </cols>
  <sheetData>
    <row r="1" spans="1:38" ht="219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1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1:38" ht="45" customHeight="1">
      <c r="A2" s="180"/>
      <c r="B2" s="180"/>
      <c r="C2" s="180"/>
      <c r="D2" s="180"/>
      <c r="E2" s="180"/>
      <c r="F2" s="345" t="s">
        <v>174</v>
      </c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181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38" ht="12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</row>
    <row r="4" spans="1:38" ht="18" customHeight="1">
      <c r="A4" s="180"/>
      <c r="B4" s="180"/>
      <c r="C4" s="180"/>
      <c r="D4" s="180"/>
      <c r="E4" s="180"/>
      <c r="F4" s="185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7"/>
      <c r="W4" s="181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</row>
    <row r="5" spans="1:38" ht="18" customHeight="1">
      <c r="A5" s="180"/>
      <c r="B5" s="180"/>
      <c r="C5" s="180"/>
      <c r="D5" s="180"/>
      <c r="E5" s="180"/>
      <c r="F5" s="188" t="s">
        <v>215</v>
      </c>
      <c r="G5" s="189"/>
      <c r="H5" s="189"/>
      <c r="I5" s="189"/>
      <c r="J5" s="189"/>
      <c r="K5" s="189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190"/>
      <c r="W5" s="181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</row>
    <row r="6" spans="1:38" ht="18" customHeight="1">
      <c r="A6" s="180"/>
      <c r="B6" s="180"/>
      <c r="C6" s="180"/>
      <c r="D6" s="180"/>
      <c r="E6" s="180"/>
      <c r="F6" s="188" t="s">
        <v>85</v>
      </c>
      <c r="G6" s="189"/>
      <c r="H6" s="189"/>
      <c r="I6" s="189"/>
      <c r="J6" s="189"/>
      <c r="K6" s="189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190"/>
      <c r="W6" s="181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</row>
    <row r="7" spans="1:38" ht="18" customHeight="1">
      <c r="A7" s="180"/>
      <c r="B7" s="180"/>
      <c r="C7" s="180"/>
      <c r="D7" s="180"/>
      <c r="E7" s="180"/>
      <c r="F7" s="188" t="s">
        <v>84</v>
      </c>
      <c r="G7" s="189"/>
      <c r="H7" s="189"/>
      <c r="I7" s="189"/>
      <c r="J7" s="189"/>
      <c r="K7" s="189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190"/>
      <c r="W7" s="181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</row>
    <row r="8" spans="1:38" ht="18" customHeight="1">
      <c r="A8" s="180"/>
      <c r="B8" s="180"/>
      <c r="C8" s="180"/>
      <c r="D8" s="180"/>
      <c r="E8" s="180"/>
      <c r="F8" s="188" t="s">
        <v>216</v>
      </c>
      <c r="G8" s="189"/>
      <c r="H8" s="189"/>
      <c r="I8" s="189"/>
      <c r="J8" s="189"/>
      <c r="K8" s="189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190"/>
      <c r="W8" s="181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</row>
    <row r="9" spans="1:38" ht="18" customHeight="1">
      <c r="A9" s="180"/>
      <c r="B9" s="180"/>
      <c r="C9" s="180"/>
      <c r="D9" s="180"/>
      <c r="E9" s="180"/>
      <c r="F9" s="188" t="s">
        <v>87</v>
      </c>
      <c r="G9" s="189"/>
      <c r="H9" s="189"/>
      <c r="I9" s="189"/>
      <c r="J9" s="189"/>
      <c r="K9" s="189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190"/>
      <c r="W9" s="181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</row>
    <row r="10" spans="1:38" ht="18" customHeight="1">
      <c r="A10" s="180"/>
      <c r="B10" s="180"/>
      <c r="C10" s="180"/>
      <c r="D10" s="180"/>
      <c r="E10" s="180"/>
      <c r="F10" s="188" t="s">
        <v>76</v>
      </c>
      <c r="G10" s="189"/>
      <c r="H10" s="189"/>
      <c r="I10" s="189"/>
      <c r="J10" s="189"/>
      <c r="K10" s="189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190"/>
      <c r="W10" s="181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</row>
    <row r="11" spans="1:38" ht="18" customHeight="1">
      <c r="A11" s="180"/>
      <c r="B11" s="180"/>
      <c r="C11" s="180"/>
      <c r="D11" s="180"/>
      <c r="E11" s="180"/>
      <c r="F11" s="188" t="s">
        <v>86</v>
      </c>
      <c r="G11" s="189"/>
      <c r="H11" s="189"/>
      <c r="I11" s="189"/>
      <c r="J11" s="189"/>
      <c r="K11" s="189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190"/>
      <c r="W11" s="181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</row>
    <row r="12" spans="1:38" ht="18" customHeight="1">
      <c r="A12" s="180"/>
      <c r="B12" s="180"/>
      <c r="C12" s="180"/>
      <c r="D12" s="180"/>
      <c r="E12" s="180"/>
      <c r="F12" s="191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3"/>
      <c r="W12" s="181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38" ht="12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1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</row>
    <row r="14" spans="1:38" ht="12" customHeight="1">
      <c r="A14" s="180"/>
      <c r="B14" s="180"/>
      <c r="C14" s="180"/>
      <c r="D14" s="180"/>
      <c r="E14" s="180"/>
      <c r="F14" s="180"/>
      <c r="G14" s="180"/>
      <c r="H14" s="180"/>
      <c r="W14" s="181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</row>
    <row r="15" spans="1:38" ht="12" customHeight="1">
      <c r="A15" s="180"/>
      <c r="B15" s="180"/>
      <c r="C15" s="180"/>
      <c r="D15" s="180"/>
      <c r="E15" s="180"/>
      <c r="F15" s="180"/>
      <c r="G15" s="180"/>
      <c r="H15" s="180"/>
      <c r="W15" s="181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</row>
    <row r="16" spans="1:38" ht="12" customHeight="1">
      <c r="A16" s="180"/>
      <c r="B16" s="180"/>
      <c r="C16" s="180"/>
      <c r="D16" s="180"/>
      <c r="E16" s="180"/>
      <c r="F16" s="180"/>
      <c r="G16" s="180"/>
      <c r="H16" s="180"/>
      <c r="W16" s="181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</row>
    <row r="17" spans="1:38" ht="12" customHeight="1">
      <c r="A17" s="180"/>
      <c r="B17" s="180"/>
      <c r="C17" s="180"/>
      <c r="D17" s="180"/>
      <c r="E17" s="180"/>
      <c r="F17" s="180"/>
      <c r="G17" s="180"/>
      <c r="H17" s="180"/>
      <c r="W17" s="181"/>
      <c r="X17" s="180"/>
      <c r="Y17" s="180"/>
      <c r="Z17" s="194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</row>
    <row r="18" spans="1:38" ht="12" customHeight="1">
      <c r="A18" s="180"/>
      <c r="B18" s="180"/>
      <c r="C18" s="180"/>
      <c r="D18" s="180"/>
      <c r="E18" s="180"/>
      <c r="F18" s="180"/>
      <c r="G18" s="180"/>
      <c r="H18" s="180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95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</row>
    <row r="19" spans="1:38" ht="12" customHeight="1">
      <c r="A19" s="180"/>
      <c r="B19" s="180"/>
      <c r="C19" s="180"/>
      <c r="D19" s="180"/>
      <c r="E19" s="180"/>
      <c r="F19" s="180"/>
      <c r="G19" s="180"/>
      <c r="H19" s="180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95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</row>
    <row r="20" spans="1:38" ht="12" customHeight="1">
      <c r="A20" s="180"/>
      <c r="B20" s="180"/>
      <c r="C20" s="180"/>
      <c r="D20" s="180"/>
      <c r="E20" s="180"/>
      <c r="F20" s="180"/>
      <c r="G20" s="180"/>
      <c r="H20" s="180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7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</row>
    <row r="21" spans="1:38" ht="12" customHeight="1">
      <c r="A21" s="180"/>
      <c r="B21" s="180"/>
      <c r="C21" s="180"/>
      <c r="D21" s="180"/>
      <c r="E21" s="180"/>
      <c r="F21" s="180"/>
      <c r="G21" s="180"/>
      <c r="H21" s="180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</row>
    <row r="22" spans="1:38" ht="12" customHeight="1">
      <c r="A22" s="180"/>
      <c r="B22" s="180"/>
      <c r="C22" s="180"/>
      <c r="D22" s="180"/>
      <c r="E22" s="180"/>
      <c r="F22" s="180"/>
      <c r="G22" s="180"/>
      <c r="H22" s="180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</row>
    <row r="23" spans="1:38" ht="12" customHeight="1">
      <c r="A23" s="180"/>
      <c r="B23" s="180"/>
      <c r="C23" s="180"/>
      <c r="D23" s="180"/>
      <c r="E23" s="180"/>
      <c r="F23" s="180"/>
      <c r="G23" s="180"/>
      <c r="H23" s="180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</row>
    <row r="24" spans="1:38" ht="12" customHeight="1">
      <c r="A24" s="180"/>
      <c r="B24" s="180"/>
      <c r="C24" s="180"/>
      <c r="D24" s="180"/>
      <c r="E24" s="180"/>
      <c r="F24" s="180"/>
      <c r="G24" s="180"/>
      <c r="H24" s="180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</row>
    <row r="25" spans="1:38" ht="12" customHeight="1">
      <c r="A25" s="180"/>
      <c r="B25" s="180"/>
      <c r="C25" s="180"/>
      <c r="D25" s="180"/>
      <c r="E25" s="180"/>
      <c r="F25" s="180"/>
      <c r="G25" s="180"/>
      <c r="H25" s="180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</row>
    <row r="26" spans="1:38" ht="12" customHeight="1">
      <c r="A26" s="180"/>
      <c r="B26" s="180"/>
      <c r="C26" s="180"/>
      <c r="D26" s="180"/>
      <c r="E26" s="180"/>
      <c r="F26" s="180"/>
      <c r="G26" s="180"/>
      <c r="H26" s="180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</row>
    <row r="27" spans="1:38" ht="12" customHeight="1">
      <c r="A27" s="180"/>
      <c r="B27" s="180"/>
      <c r="C27" s="180"/>
      <c r="D27" s="180"/>
      <c r="E27" s="180"/>
      <c r="F27" s="180"/>
      <c r="G27" s="180"/>
      <c r="H27" s="180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</row>
    <row r="28" spans="9:23" ht="12" customHeight="1"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199"/>
    </row>
    <row r="29" spans="9:23" ht="12" customHeight="1"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199"/>
    </row>
    <row r="30" spans="9:23" ht="12" customHeight="1"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199"/>
    </row>
    <row r="31" spans="9:23" ht="12" customHeight="1"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199"/>
    </row>
    <row r="32" spans="9:23" ht="12" customHeight="1"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199"/>
    </row>
    <row r="33" spans="9:23" ht="12" customHeight="1"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199"/>
    </row>
    <row r="34" spans="9:23" ht="12" customHeight="1"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199"/>
    </row>
    <row r="35" spans="9:23" ht="12" customHeight="1"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199"/>
    </row>
    <row r="36" spans="9:23" ht="12" customHeight="1"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199"/>
    </row>
    <row r="37" spans="9:23" ht="12" customHeight="1"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199"/>
    </row>
    <row r="38" spans="9:23" ht="12" customHeight="1"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199"/>
    </row>
    <row r="39" spans="9:23" ht="12" customHeight="1"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199"/>
    </row>
    <row r="40" ht="12" customHeight="1">
      <c r="W40" s="181"/>
    </row>
    <row r="41" ht="12" customHeight="1">
      <c r="W41" s="181"/>
    </row>
    <row r="42" ht="12" customHeight="1">
      <c r="W42" s="181"/>
    </row>
    <row r="43" spans="22:23" ht="12" customHeight="1">
      <c r="V43" s="201" t="s">
        <v>2</v>
      </c>
      <c r="W43" s="181"/>
    </row>
    <row r="44" ht="12" customHeight="1">
      <c r="W44" s="180"/>
    </row>
    <row r="45" ht="12" customHeight="1">
      <c r="W45" s="180"/>
    </row>
    <row r="46" spans="22:24" ht="12" customHeight="1">
      <c r="V46" s="8"/>
      <c r="W46" s="8"/>
      <c r="X46" s="8"/>
    </row>
    <row r="47" spans="22:24" ht="12" customHeight="1">
      <c r="V47" s="8"/>
      <c r="W47" s="8"/>
      <c r="X47" s="8"/>
    </row>
    <row r="48" spans="22:24" ht="12" customHeight="1">
      <c r="V48" s="8"/>
      <c r="W48" s="8"/>
      <c r="X48" s="8"/>
    </row>
    <row r="49" spans="22:24" ht="12" customHeight="1">
      <c r="V49" s="8"/>
      <c r="W49" s="8"/>
      <c r="X49" s="8"/>
    </row>
    <row r="50" spans="22:24" ht="12" customHeight="1">
      <c r="V50" s="8"/>
      <c r="W50" s="8"/>
      <c r="X50" s="8"/>
    </row>
    <row r="51" spans="22:24" ht="12" customHeight="1">
      <c r="V51" s="8"/>
      <c r="W51" s="8"/>
      <c r="X51" s="8"/>
    </row>
    <row r="52" spans="22:24" ht="12" customHeight="1">
      <c r="V52" s="8"/>
      <c r="W52" s="8"/>
      <c r="X52" s="8"/>
    </row>
    <row r="53" ht="12" customHeight="1"/>
    <row r="54" ht="12" customHeight="1"/>
    <row r="55" ht="12" customHeight="1"/>
  </sheetData>
  <sheetProtection sheet="1" objects="1" scenarios="1"/>
  <mergeCells count="8">
    <mergeCell ref="F2:V2"/>
    <mergeCell ref="L9:U9"/>
    <mergeCell ref="L10:U10"/>
    <mergeCell ref="L11:U11"/>
    <mergeCell ref="L5:U5"/>
    <mergeCell ref="L6:U6"/>
    <mergeCell ref="L7:U7"/>
    <mergeCell ref="L8:U8"/>
  </mergeCells>
  <printOptions/>
  <pageMargins left="0.6692913385826772" right="0.1968503937007874" top="0.4330708661417323" bottom="0.31496062992125984" header="0.31496062992125984" footer="0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BE72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2" width="11.625" style="11" customWidth="1"/>
    <col min="3" max="3" width="3.125" style="12" customWidth="1"/>
    <col min="4" max="4" width="2.625" style="11" customWidth="1"/>
    <col min="5" max="5" width="3.125" style="11" customWidth="1"/>
    <col min="6" max="14" width="2.625" style="11" customWidth="1"/>
    <col min="15" max="50" width="2.625" style="12" customWidth="1"/>
    <col min="51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B1" s="1"/>
      <c r="C1" s="2"/>
      <c r="D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1:55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40.5" customHeight="1">
      <c r="A4" s="1"/>
      <c r="B4" s="1"/>
      <c r="C4" s="2"/>
      <c r="D4" s="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4" s="3" customFormat="1" ht="20.25" customHeight="1">
      <c r="A5" s="9" t="s">
        <v>143</v>
      </c>
      <c r="B5" s="9"/>
      <c r="C5" s="10"/>
      <c r="D5" s="9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5" s="3" customFormat="1" ht="15" customHeight="1">
      <c r="A6" s="601" t="s">
        <v>207</v>
      </c>
      <c r="B6" s="9"/>
      <c r="C6" s="10"/>
      <c r="D6" s="9"/>
      <c r="E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7.25" customHeight="1">
      <c r="A7" s="601"/>
      <c r="B7" s="9"/>
      <c r="C7" s="10"/>
      <c r="D7" s="9"/>
      <c r="E7" s="9"/>
      <c r="O7" s="1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1" ht="6" customHeight="1" thickBot="1">
      <c r="A8" s="13"/>
      <c r="O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72" t="s">
        <v>161</v>
      </c>
      <c r="B9" s="423" t="s">
        <v>29</v>
      </c>
      <c r="C9" s="406"/>
      <c r="D9" s="406"/>
      <c r="E9" s="407"/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723"/>
      <c r="AW9" s="348" t="s">
        <v>45</v>
      </c>
      <c r="AX9" s="349"/>
      <c r="AY9" s="349"/>
      <c r="AZ9" s="349"/>
      <c r="BA9" s="349"/>
      <c r="BB9" s="350"/>
      <c r="BC9" s="720"/>
    </row>
    <row r="10" spans="1:55" ht="12.75" customHeight="1">
      <c r="A10" s="712">
        <f>IF(1!A10="","",IF(F11&lt;5!F11,5!A10+1,5!A10))</f>
      </c>
      <c r="B10" s="424" t="s">
        <v>30</v>
      </c>
      <c r="C10" s="425"/>
      <c r="D10" s="425"/>
      <c r="E10" s="426"/>
      <c r="F10" s="111" t="e">
        <f>IF(5!M10="",IF(OR(AND(OR(5!L11=1,5!L11=5,5!L11=7,5!L11=8,5!L11=10,5!L11=12),5!L10&gt;30),AND(OR(5!L11=9,5!L11=11),5!L10&gt;29)),1,5!L10+1),IF(5!T10="",IF(OR(AND(OR(5!S11=1,5!S11=5,5!S11=7,5!S11=8,5!S11=10,5!S11=12),5!S10&gt;30),AND(OR(5!S11=9,5!S11=11),5!S10&gt;29)),1,5!S10+1),IF(5!AA10="",IF(OR(AND(OR(5!Z11=1,5!Z11=5,5!Z11=7,5!Z11=8,5!Z11=10,5!Z11=12),5!Z10&gt;30),AND(OR(5!Z11=9,5!Z11=11),5!Z10&gt;29)),1,5!Z10+1),IF(5!AH10="",IF(OR(AND(OR(5!AG11=1,5!AG11=5,5!AG11=7,5!AG11=8,5!AG11=10,5!AG11=12),5!AG10&gt;30),AND(OR(5!AG11=9,5!AG11=11),5!AG10&gt;29)),1,5!AG10+1),IF(5!AO10="",IF(AND(OR(5!AN11=1,5!AN11=5,5!AN11=7,5!AN11=8,5!AN11=10,5!AN11=12),5!AN10&gt;30),1,IF(AND(5!AN11=11,5!AN10&gt;29),1,5!AN10+1)))))))</f>
        <v>#VALUE!</v>
      </c>
      <c r="G10" s="111" t="e">
        <f>IF(F10="","",IF(F11=2,IF(F10&lt;28,IF(1!$L10&gt;0,F10+1,""),1),IF(OR(F11=4,F11=6,F11=9,F11=11),IF(F10&lt;30,IF(1!$L10&gt;0,F10+1,""),1),IF(F10&lt;31,IF(1!$L10&gt;0,F10+1,""),1))))</f>
        <v>#VALUE!</v>
      </c>
      <c r="H10" s="111" t="e">
        <f>IF(G10="","",IF(G11=2,IF(G10&lt;28,IF(1!$L10&gt;0,G10+1,""),1),IF(OR(G11=4,G11=6,G11=9,G11=11),IF(G10&lt;30,IF(1!$L10&gt;0,G10+1,""),1),IF(G10&lt;31,IF(1!$L10&gt;0,G10+1,""),1))))</f>
        <v>#VALUE!</v>
      </c>
      <c r="I10" s="111" t="e">
        <f>IF(H10="","",IF(H11=2,IF(H10&lt;28,IF(1!$L10&gt;0,H10+1,""),1),IF(OR(H11=4,H11=6,H11=9,H11=11),IF(H10&lt;30,IF(1!$L10&gt;0,H10+1,""),1),IF(H10&lt;31,IF(1!$L10&gt;0,H10+1,""),1))))</f>
        <v>#VALUE!</v>
      </c>
      <c r="J10" s="111" t="e">
        <f>IF(I10="","",IF(I11=2,IF(I10&lt;28,IF(1!$L10&gt;0,I10+1,""),1),IF(OR(I11=4,I11=6,I11=9,I11=11),IF(I10&lt;30,IF(1!$L10&gt;0,I10+1,""),1),IF(I10&lt;31,IF(1!$L10&gt;0,I10+1,""),1))))</f>
        <v>#VALUE!</v>
      </c>
      <c r="K10" s="111" t="e">
        <f>IF(J10="","",IF(J11=2,IF(J10&lt;28,IF(1!$L10&gt;0,J10+1,""),1),IF(OR(J11=4,J11=6,J11=9,J11=11),IF(J10&lt;30,IF(1!$L10&gt;0,J10+1,""),1),IF(J10&lt;31,IF(1!$L10&gt;0,J10+1,""),1))))</f>
        <v>#VALUE!</v>
      </c>
      <c r="L10" s="111" t="e">
        <f>IF(K10="","",IF(K11=2,IF(K10&lt;28,IF(1!$L10&gt;0,K10+1,""),1),IF(OR(K11=4,K11=6,K11=9,K11=11),IF(K10&lt;30,IF(1!$L10&gt;0,K10+1,""),1),IF(K10&lt;31,IF(1!$L10&gt;0,K10+1,""),1))))</f>
        <v>#VALUE!</v>
      </c>
      <c r="M10" s="112" t="e">
        <f>IF(L10="","",IF(AND(OR(L11=4,L11=6,L11=9,L11=11),L10=30),"",IF(AND(OR(L11=1,L11=3,L11=5,L11=7,L11=8,L11=10,L11=12),L10=31),"",IF(L10&gt;E10,IF(L11=2,IF(L10&lt;28,IF($K10&gt;0,L10+1,""),1),IF(OR(L11=4,L11=6,L11=9,L11=11),IF(L10&lt;30,IF($K10&gt;0,L10+1,""),1),IF(L10&lt;31,IF($K10&gt;0,L10+1,""),1))),""))))</f>
        <v>#VALUE!</v>
      </c>
      <c r="N10" s="111" t="e">
        <f>IF(M10="","",IF(M11=2,IF(M10&lt;28,IF(1!$L10&gt;0,M10+1,""),1),IF(OR(M11=4,M11=6,M11=9,M11=11),IF(M10&lt;30,IF(1!$L10&gt;0,M10+1,""),1),IF(M10&lt;31,IF(1!$L10&gt;0,M10+1,""),1))))</f>
        <v>#VALUE!</v>
      </c>
      <c r="O10" s="111" t="e">
        <f>IF(N10="","",IF(N11=2,IF(N10&lt;28,IF(1!$L10&gt;0,N10+1,""),1),IF(OR(N11=4,N11=6,N11=9,N11=11),IF(N10&lt;30,IF(1!$L10&gt;0,N10+1,""),1),IF(N10&lt;31,IF(1!$L10&gt;0,N10+1,""),1))))</f>
        <v>#VALUE!</v>
      </c>
      <c r="P10" s="111" t="e">
        <f>IF(O10="","",IF(O11=2,IF(O10&lt;28,IF(1!$L10&gt;0,O10+1,""),1),IF(OR(O11=4,O11=6,O11=9,O11=11),IF(O10&lt;30,IF(1!$L10&gt;0,O10+1,""),1),IF(O10&lt;31,IF(1!$L10&gt;0,O10+1,""),1))))</f>
        <v>#VALUE!</v>
      </c>
      <c r="Q10" s="111" t="e">
        <f>IF(P10="","",IF(P11=2,IF(P10&lt;28,IF(1!$L10&gt;0,P10+1,""),1),IF(OR(P11=4,P11=6,P11=9,P11=11),IF(P10&lt;30,IF(1!$L10&gt;0,P10+1,""),1),IF(P10&lt;31,IF(1!$L10&gt;0,P10+1,""),1))))</f>
        <v>#VALUE!</v>
      </c>
      <c r="R10" s="111" t="e">
        <f>IF(Q10="","",IF(Q11=2,IF(Q10&lt;28,IF(1!$L10&gt;0,Q10+1,""),1),IF(OR(Q11=4,Q11=6,Q11=9,Q11=11),IF(Q10&lt;30,IF(1!$L10&gt;0,Q10+1,""),1),IF(Q10&lt;31,IF(1!$L10&gt;0,Q10+1,""),1))))</f>
        <v>#VALUE!</v>
      </c>
      <c r="S10" s="111" t="e">
        <f>IF(R10="","",IF(R11=2,IF(R10&lt;28,IF(1!$L10&gt;0,R10+1,""),1),IF(OR(R11=4,R11=6,R11=9,R11=11),IF(R10&lt;30,IF(1!$L10&gt;0,R10+1,""),1),IF(R10&lt;31,IF(1!$L10&gt;0,R10+1,""),1))))</f>
        <v>#VALUE!</v>
      </c>
      <c r="T10" s="112" t="e">
        <f>IF(S10="","",IF(AND(OR(S11=4,S11=6,S11=9,S11=11),S10=30),"",IF(AND(OR(S11=1,S11=3,S11=5,S11=7,S11=8,S11=10,S11=12),S10=31),"",IF(S10&gt;L10,IF(S11=2,IF(S10&lt;28,IF($K10&gt;0,S10+1,""),1),IF(OR(S11=4,S11=6,S11=9,S11=11),IF(S10&lt;30,IF($K10&gt;0,S10+1,""),1),IF(S10&lt;31,IF($K10&gt;0,S10+1,""),1))),""))))</f>
        <v>#VALUE!</v>
      </c>
      <c r="U10" s="111" t="e">
        <f>IF(T10="","",IF(T11=2,IF(T10&lt;28,IF(1!$L10&gt;0,T10+1,""),1),IF(OR(T11=4,T11=6,T11=9,T11=11),IF(T10&lt;30,IF(1!$L10&gt;0,T10+1,""),1),IF(T10&lt;31,IF(1!$L10&gt;0,T10+1,""),1))))</f>
        <v>#VALUE!</v>
      </c>
      <c r="V10" s="111" t="e">
        <f>IF(U10="","",IF(U11=2,IF(U10&lt;28,IF(1!$L10&gt;0,U10+1,""),1),IF(OR(U11=4,U11=6,U11=9,U11=11),IF(U10&lt;30,IF(1!$L10&gt;0,U10+1,""),1),IF(U10&lt;31,IF(1!$L10&gt;0,U10+1,""),1))))</f>
        <v>#VALUE!</v>
      </c>
      <c r="W10" s="111" t="e">
        <f>IF(V10="","",IF(V11=2,IF(V10&lt;28,IF(1!$L10&gt;0,V10+1,""),1),IF(OR(V11=4,V11=6,V11=9,V11=11),IF(V10&lt;30,IF(1!$L10&gt;0,V10+1,""),1),IF(V10&lt;31,IF(1!$L10&gt;0,V10+1,""),1))))</f>
        <v>#VALUE!</v>
      </c>
      <c r="X10" s="111" t="e">
        <f>IF(W10="","",IF(W11=2,IF(W10&lt;28,IF(1!$L10&gt;0,W10+1,""),1),IF(OR(W11=4,W11=6,W11=9,W11=11),IF(W10&lt;30,IF(1!$L10&gt;0,W10+1,""),1),IF(W10&lt;31,IF(1!$L10&gt;0,W10+1,""),1))))</f>
        <v>#VALUE!</v>
      </c>
      <c r="Y10" s="111" t="e">
        <f>IF(X10="","",IF(X11=2,IF(X10&lt;28,IF(1!$L10&gt;0,X10+1,""),1),IF(OR(X11=4,X11=6,X11=9,X11=11),IF(X10&lt;30,IF(1!$L10&gt;0,X10+1,""),1),IF(X10&lt;31,IF(1!$L10&gt;0,X10+1,""),1))))</f>
        <v>#VALUE!</v>
      </c>
      <c r="Z10" s="111" t="e">
        <f>IF(Y10="","",IF(Y11=2,IF(Y10&lt;28,IF(1!$L10&gt;0,Y10+1,""),1),IF(OR(Y11=4,Y11=6,Y11=9,Y11=11),IF(Y10&lt;30,IF(1!$L10&gt;0,Y10+1,""),1),IF(Y10&lt;31,IF(1!$L10&gt;0,Y10+1,""),1))))</f>
        <v>#VALUE!</v>
      </c>
      <c r="AA10" s="112" t="e">
        <f>IF(Z10="","",IF(AND(OR(Z11=4,Z11=6,Z11=9,Z11=11),Z10=30),"",IF(AND(OR(Z11=1,Z11=3,Z11=5,Z11=7,Z11=8,Z11=10,Z11=12),Z10=31),"",IF(Z10&gt;S10,IF(Z11=2,IF(Z10&lt;28,IF($K10&gt;0,Z10+1,""),1),IF(OR(Z11=4,Z11=6,Z11=9,Z11=11),IF(Z10&lt;30,IF($K10&gt;0,Z10+1,""),1),IF(Z10&lt;31,IF($K10&gt;0,Z10+1,""),1))),""))))</f>
        <v>#VALUE!</v>
      </c>
      <c r="AB10" s="111" t="e">
        <f>IF(AA10="","",IF(AA11=2,IF(AA10&lt;28,IF(1!$L10&gt;0,AA10+1,""),1),IF(OR(AA11=4,AA11=6,AA11=9,AA11=11),IF(AA10&lt;30,IF(1!$L10&gt;0,AA10+1,""),1),IF(AA10&lt;31,IF(1!$L10&gt;0,AA10+1,""),1))))</f>
        <v>#VALUE!</v>
      </c>
      <c r="AC10" s="111" t="e">
        <f>IF(AB10="","",IF(AB11=2,IF(AB10&lt;28,IF(1!$L10&gt;0,AB10+1,""),1),IF(OR(AB11=4,AB11=6,AB11=9,AB11=11),IF(AB10&lt;30,IF(1!$L10&gt;0,AB10+1,""),1),IF(AB10&lt;31,IF(1!$L10&gt;0,AB10+1,""),1))))</f>
        <v>#VALUE!</v>
      </c>
      <c r="AD10" s="111" t="e">
        <f>IF(AC10="","",IF(AC11=2,IF(AC10&lt;28,IF(1!$L10&gt;0,AC10+1,""),1),IF(OR(AC11=4,AC11=6,AC11=9,AC11=11),IF(AC10&lt;30,IF(1!$L10&gt;0,AC10+1,""),1),IF(AC10&lt;31,IF(1!$L10&gt;0,AC10+1,""),1))))</f>
        <v>#VALUE!</v>
      </c>
      <c r="AE10" s="111" t="e">
        <f>IF(AD10="","",IF(AD11=2,IF(AD10&lt;28,IF(1!$L10&gt;0,AD10+1,""),1),IF(OR(AD11=4,AD11=6,AD11=9,AD11=11),IF(AD10&lt;30,IF(1!$L10&gt;0,AD10+1,""),1),IF(AD10&lt;31,IF(1!$L10&gt;0,AD10+1,""),1))))</f>
        <v>#VALUE!</v>
      </c>
      <c r="AF10" s="111" t="e">
        <f>IF(AE10="","",IF(AE11=2,IF(AE10&lt;28,IF(1!$L10&gt;0,AE10+1,""),1),IF(OR(AE11=4,AE11=6,AE11=9,AE11=11),IF(AE10&lt;30,IF(1!$L10&gt;0,AE10+1,""),1),IF(AE10&lt;31,IF(1!$L10&gt;0,AE10+1,""),1))))</f>
        <v>#VALUE!</v>
      </c>
      <c r="AG10" s="111" t="e">
        <f>IF(AF10="","",IF(AF11=2,IF(AF10&lt;28,IF(1!$L10&gt;0,AF10+1,""),1),IF(OR(AF11=4,AF11=6,AF11=9,AF11=11),IF(AF10&lt;30,IF(1!$L10&gt;0,AF10+1,""),1),IF(AF10&lt;31,IF(1!$L10&gt;0,AF10+1,""),1))))</f>
        <v>#VALUE!</v>
      </c>
      <c r="AH10" s="112" t="e">
        <f>IF(AG10="","",IF(AND(OR(AG11=4,AG11=6,AG11=9,AG11=11),AG10=30),"",IF(AND(OR(AG11=1,AG11=3,AG11=5,AG11=7,AG11=8,AG11=10,AG11=12),AG10=31),"",IF(AG10&gt;Z10,IF(AG11=2,IF(AG10&lt;28,IF($K10&gt;0,AG10+1,""),1),IF(OR(AG11=4,AG11=6,AG11=9,AG11=11),IF(AG10&lt;30,IF($K10&gt;0,AG10+1,""),1),IF(AG10&lt;31,IF($K10&gt;0,AG10+1,""),1))),""))))</f>
        <v>#VALUE!</v>
      </c>
      <c r="AI10" s="111" t="e">
        <f>IF(AH10="","",IF(AH11=2,IF(AH10&lt;28,IF(1!$L10&gt;0,AH10+1,""),1),IF(OR(AH11=4,AH11=6,AH11=9,AH11=11),IF(AH10&lt;30,IF(1!$L10&gt;0,AH10+1,""),1),IF(AH10&lt;31,IF(1!$L10&gt;0,AH10+1,""),1))))</f>
        <v>#VALUE!</v>
      </c>
      <c r="AJ10" s="111" t="e">
        <f>IF(AI10="","",IF(AI11=2,IF(AI10&lt;28,IF(1!$L10&gt;0,AI10+1,""),1),IF(OR(AI11=4,AI11=6,AI11=9,AI11=11),IF(AI10&lt;30,IF(1!$L10&gt;0,AI10+1,""),1),IF(AI10&lt;31,IF(1!$L10&gt;0,AI10+1,""),1))))</f>
        <v>#VALUE!</v>
      </c>
      <c r="AK10" s="111" t="e">
        <f>IF(AJ10="","",IF(AJ11=2,IF(AJ10&lt;28,IF(1!$L10&gt;0,AJ10+1,""),1),IF(OR(AJ11=4,AJ11=6,AJ11=9,AJ11=11),IF(AJ10&lt;30,IF(1!$L10&gt;0,AJ10+1,""),1),IF(AJ10&lt;31,IF(1!$L10&gt;0,AJ10+1,""),1))))</f>
        <v>#VALUE!</v>
      </c>
      <c r="AL10" s="111" t="e">
        <f>IF(AK10="","",IF(AK11=2,IF(AK10&lt;28,IF(1!$L10&gt;0,AK10+1,""),1),IF(OR(AK11=4,AK11=6,AK11=9,AK11=11),IF(AK10&lt;30,IF(1!$L10&gt;0,AK10+1,""),1),IF(AK10&lt;31,IF(1!$L10&gt;0,AK10+1,""),1))))</f>
        <v>#VALUE!</v>
      </c>
      <c r="AM10" s="111" t="e">
        <f>IF(AL10="","",IF(AL11=2,IF(AL10&lt;28,IF(1!$L10&gt;0,AL10+1,""),1),IF(OR(AL11=4,AL11=6,AL11=9,AL11=11),IF(AL10&lt;30,IF(1!$L10&gt;0,AL10+1,""),1),IF(AL10&lt;31,IF(1!$L10&gt;0,AL10+1,""),1))))</f>
        <v>#VALUE!</v>
      </c>
      <c r="AN10" s="111" t="e">
        <f>IF(AM10="","",IF(AM11=2,IF(AM10&lt;28,IF(1!$L10&gt;0,AM10+1,""),1),IF(OR(AM11=4,AM11=6,AM11=9,AM11=11),IF(AM10&lt;30,IF(1!$L10&gt;0,AM10+1,""),1),IF(AM10&lt;31,IF(1!$L10&gt;0,AM10+1,""),1))))</f>
        <v>#VALUE!</v>
      </c>
      <c r="AO10" s="112" t="e">
        <f>IF(AN10="","",IF(AND(OR(AN11=4,AN11=6,AN11=9,AN11=11),AN10=30),"",IF(AND(OR(AN11=1,AN11=3,AN11=5,AN11=7,AN11=8,AN11=10,AN11=12),AN10=31),"",IF(AN10&gt;AG10,IF(AN11=2,IF(AN10&lt;28,IF($K10&gt;0,AN10+1,""),1),IF(OR(AN11=4,AN11=6,AN11=9,AN11=11),IF(AN10&lt;30,IF($K10&gt;0,AN10+1,""),1),IF(AN10&lt;31,IF($K10&gt;0,AN10+1,""),1))),""))))</f>
        <v>#VALUE!</v>
      </c>
      <c r="AP10" s="111" t="e">
        <f>IF(AO10="","",IF(AO11=2,IF(AO10&lt;28,IF(1!$L10&gt;0,AO10+1,""),1),IF(OR(AO11=4,AO11=6,AO11=9,AO11=11),IF(AO10&lt;30,IF(1!$L10&gt;0,AO10+1,""),1),IF(AO10&lt;31,IF(1!$L10&gt;0,AO10+1,""),1))))</f>
        <v>#VALUE!</v>
      </c>
      <c r="AQ10" s="111" t="e">
        <f>IF(AP10="","",IF(AP11=2,IF(AP10&lt;28,IF(1!$L10&gt;0,AP10+1,""),1),IF(OR(AP11=4,AP11=6,AP11=9,AP11=11),IF(AP10&lt;30,IF(1!$L10&gt;0,AP10+1,""),1),IF(AP10&lt;31,IF(1!$L10&gt;0,AP10+1,""),1))))</f>
        <v>#VALUE!</v>
      </c>
      <c r="AR10" s="111" t="e">
        <f>IF(AQ10="","",IF(AQ11=2,IF(AQ10&lt;28,IF(1!$L10&gt;0,AQ10+1,""),1),IF(OR(AQ11=4,AQ11=6,AQ11=9,AQ11=11),IF(AQ10&lt;30,IF(1!$L10&gt;0,AQ10+1,""),1),IF(AQ10&lt;31,IF(1!$L10&gt;0,AQ10+1,""),1))))</f>
        <v>#VALUE!</v>
      </c>
      <c r="AS10" s="111" t="e">
        <f>IF(AR10="","",IF(AR11=2,IF(AR10&lt;28,IF(1!$L10&gt;0,AR10+1,""),1),IF(OR(AR11=4,AR11=6,AR11=9,AR11=11),IF(AR10&lt;30,IF(1!$L10&gt;0,AR10+1,""),1),IF(AR10&lt;31,IF(1!$L10&gt;0,AR10+1,""),1))))</f>
        <v>#VALUE!</v>
      </c>
      <c r="AT10" s="111" t="e">
        <f>IF(AS10="","",IF(AS11=2,IF(AS10&lt;28,IF(1!$L10&gt;0,AS10+1,""),1),IF(OR(AS11=4,AS11=6,AS11=9,AS11=11),IF(AS10&lt;30,IF(1!$L10&gt;0,AS10+1,""),1),IF(AS10&lt;31,IF(1!$L10&gt;0,AS10+1,""),1))))</f>
        <v>#VALUE!</v>
      </c>
      <c r="AU10" s="111" t="e">
        <f>IF(AT10="","",IF(AT11=2,IF(AT10&lt;28,IF(1!$L10&gt;0,AT10+1,""),1),IF(OR(AT11=4,AT11=6,AT11=9,AT11=11),IF(AT10&lt;30,IF(1!$L10&gt;0,AT10+1,""),1),IF(AT10&lt;31,IF(1!$L10&gt;0,AT10+1,""),1))))</f>
        <v>#VALUE!</v>
      </c>
      <c r="AV10" s="724"/>
      <c r="AW10" s="351"/>
      <c r="AX10" s="352"/>
      <c r="AY10" s="352"/>
      <c r="AZ10" s="352"/>
      <c r="BA10" s="352"/>
      <c r="BB10" s="353"/>
      <c r="BC10" s="721"/>
    </row>
    <row r="11" spans="1:55" ht="12.75" customHeight="1" thickBot="1">
      <c r="A11" s="713"/>
      <c r="B11" s="427" t="s">
        <v>31</v>
      </c>
      <c r="C11" s="428"/>
      <c r="D11" s="428"/>
      <c r="E11" s="429"/>
      <c r="F11" s="113" t="e">
        <f>IF(F10="","",IF(5!M11="",IF(F10&gt;5!L10,5!L11,5!L11+1),IF(5!T11="",IF(F10&gt;5!S10,5!S11,5!S11+1),IF(5!AA10="",IF(F10&gt;5!Z10,5!Z11,5!Z11+1),IF(5!AH11="",IF(F10&gt;5!AG10,5!AG11,5!AG11+1),IF(5!AO11="",IF(F10&gt;5!AN10,5!AN11,5!AN11+1),5!AU11+1))))))</f>
        <v>#VALUE!</v>
      </c>
      <c r="G11" s="114" t="e">
        <f aca="true" t="shared" si="0" ref="G11:AU11">IF(G10="","",IF(F11&lt;&gt;"",IF(AND(F10=31,F11=12),1,IF(G10&gt;F10,F11,F11+1))))</f>
        <v>#VALUE!</v>
      </c>
      <c r="H11" s="114" t="e">
        <f t="shared" si="0"/>
        <v>#VALUE!</v>
      </c>
      <c r="I11" s="114" t="e">
        <f t="shared" si="0"/>
        <v>#VALUE!</v>
      </c>
      <c r="J11" s="114" t="e">
        <f t="shared" si="0"/>
        <v>#VALUE!</v>
      </c>
      <c r="K11" s="114" t="e">
        <f t="shared" si="0"/>
        <v>#VALUE!</v>
      </c>
      <c r="L11" s="114" t="e">
        <f t="shared" si="0"/>
        <v>#VALUE!</v>
      </c>
      <c r="M11" s="115" t="e">
        <f t="shared" si="0"/>
        <v>#VALUE!</v>
      </c>
      <c r="N11" s="114" t="e">
        <f t="shared" si="0"/>
        <v>#VALUE!</v>
      </c>
      <c r="O11" s="114" t="e">
        <f t="shared" si="0"/>
        <v>#VALUE!</v>
      </c>
      <c r="P11" s="114" t="e">
        <f t="shared" si="0"/>
        <v>#VALUE!</v>
      </c>
      <c r="Q11" s="114" t="e">
        <f t="shared" si="0"/>
        <v>#VALUE!</v>
      </c>
      <c r="R11" s="114" t="e">
        <f t="shared" si="0"/>
        <v>#VALUE!</v>
      </c>
      <c r="S11" s="116" t="e">
        <f t="shared" si="0"/>
        <v>#VALUE!</v>
      </c>
      <c r="T11" s="115" t="e">
        <f t="shared" si="0"/>
        <v>#VALUE!</v>
      </c>
      <c r="U11" s="114" t="e">
        <f t="shared" si="0"/>
        <v>#VALUE!</v>
      </c>
      <c r="V11" s="114" t="e">
        <f t="shared" si="0"/>
        <v>#VALUE!</v>
      </c>
      <c r="W11" s="114" t="e">
        <f t="shared" si="0"/>
        <v>#VALUE!</v>
      </c>
      <c r="X11" s="114" t="e">
        <f t="shared" si="0"/>
        <v>#VALUE!</v>
      </c>
      <c r="Y11" s="114" t="e">
        <f t="shared" si="0"/>
        <v>#VALUE!</v>
      </c>
      <c r="Z11" s="116" t="e">
        <f t="shared" si="0"/>
        <v>#VALUE!</v>
      </c>
      <c r="AA11" s="115" t="e">
        <f t="shared" si="0"/>
        <v>#VALUE!</v>
      </c>
      <c r="AB11" s="114" t="e">
        <f t="shared" si="0"/>
        <v>#VALUE!</v>
      </c>
      <c r="AC11" s="114" t="e">
        <f t="shared" si="0"/>
        <v>#VALUE!</v>
      </c>
      <c r="AD11" s="114" t="e">
        <f t="shared" si="0"/>
        <v>#VALUE!</v>
      </c>
      <c r="AE11" s="114" t="e">
        <f t="shared" si="0"/>
        <v>#VALUE!</v>
      </c>
      <c r="AF11" s="114" t="e">
        <f t="shared" si="0"/>
        <v>#VALUE!</v>
      </c>
      <c r="AG11" s="116" t="e">
        <f t="shared" si="0"/>
        <v>#VALUE!</v>
      </c>
      <c r="AH11" s="115" t="e">
        <f t="shared" si="0"/>
        <v>#VALUE!</v>
      </c>
      <c r="AI11" s="114" t="e">
        <f t="shared" si="0"/>
        <v>#VALUE!</v>
      </c>
      <c r="AJ11" s="114" t="e">
        <f t="shared" si="0"/>
        <v>#VALUE!</v>
      </c>
      <c r="AK11" s="114" t="e">
        <f t="shared" si="0"/>
        <v>#VALUE!</v>
      </c>
      <c r="AL11" s="114" t="e">
        <f t="shared" si="0"/>
        <v>#VALUE!</v>
      </c>
      <c r="AM11" s="114" t="e">
        <f t="shared" si="0"/>
        <v>#VALUE!</v>
      </c>
      <c r="AN11" s="116" t="e">
        <f t="shared" si="0"/>
        <v>#VALUE!</v>
      </c>
      <c r="AO11" s="115" t="e">
        <f t="shared" si="0"/>
        <v>#VALUE!</v>
      </c>
      <c r="AP11" s="114" t="e">
        <f t="shared" si="0"/>
        <v>#VALUE!</v>
      </c>
      <c r="AQ11" s="114" t="e">
        <f t="shared" si="0"/>
        <v>#VALUE!</v>
      </c>
      <c r="AR11" s="114" t="e">
        <f t="shared" si="0"/>
        <v>#VALUE!</v>
      </c>
      <c r="AS11" s="114" t="e">
        <f t="shared" si="0"/>
        <v>#VALUE!</v>
      </c>
      <c r="AT11" s="114" t="e">
        <f t="shared" si="0"/>
        <v>#VALUE!</v>
      </c>
      <c r="AU11" s="116" t="e">
        <f t="shared" si="0"/>
        <v>#VALUE!</v>
      </c>
      <c r="AV11" s="725"/>
      <c r="AW11" s="354">
        <f>IF(OR(MAX($F$12:$AU$15)&gt;1,MAX($F$19:$AU$24)&gt;1,MAX($F$26:$AU$49)&gt;1),0,IF(5!AW11&gt;0,IF(SUM(F16:AU16)&gt;0,(IF(F16=1,SUM(F12:L13),0)+IF(M16=1,SUM(M12:S13),0)+IF(T16=1,SUM(T12:Z13),0)+IF(AA16=1,SUM(AA12:AG13),0)+IF(AH16=1,SUM(AH12:AN13),0)+IF(AO16=1,SUM(AO12:AU13),0)+1!BD12+2!BD12+3!BD12+4!BD12+5!BD12)/(SUM(F16:AU16)+1!BD16+2!BD16+3!BD16+4!BD16+5!BD16),5!AW11),IF(SUM(F16:AU16)&gt;0,((IF(F16=1,SUM(F12:L13),0)+IF(M16=1,SUM(M12:S13),0)+IF(T16=1,SUM(T12:Z13),0)+IF(AA16=1,SUM(AA12:AG13),0)+IF(AH16=1,SUM(AH12:AN13),0)+IF(AO16=1,SUM(AO12:AU13),0))/SUM(F16:AU16)),5!AW11)))</f>
        <v>0</v>
      </c>
      <c r="AX11" s="355"/>
      <c r="AY11" s="355"/>
      <c r="AZ11" s="355"/>
      <c r="BA11" s="355"/>
      <c r="BB11" s="356"/>
      <c r="BC11" s="722"/>
    </row>
    <row r="12" spans="1:56" ht="12.75" customHeight="1" thickTop="1">
      <c r="A12" s="405" t="s">
        <v>34</v>
      </c>
      <c r="B12" s="406"/>
      <c r="C12" s="406"/>
      <c r="D12" s="406"/>
      <c r="E12" s="407"/>
      <c r="F12" s="17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21"/>
      <c r="T12" s="22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21"/>
      <c r="AH12" s="22"/>
      <c r="AI12" s="18"/>
      <c r="AJ12" s="18"/>
      <c r="AK12" s="18"/>
      <c r="AL12" s="18"/>
      <c r="AM12" s="18"/>
      <c r="AN12" s="19"/>
      <c r="AO12" s="20"/>
      <c r="AP12" s="18"/>
      <c r="AQ12" s="18"/>
      <c r="AR12" s="18"/>
      <c r="AS12" s="18"/>
      <c r="AT12" s="18"/>
      <c r="AU12" s="21"/>
      <c r="AV12" s="15" t="s">
        <v>50</v>
      </c>
      <c r="AW12" s="73"/>
      <c r="AX12" s="74"/>
      <c r="AY12" s="74"/>
      <c r="AZ12" s="714">
        <f>IF(OR(MAX($F$12:$AU$15)&gt;1,MAX($F$19:$AU$24)&gt;1,MAX($F$26:$AU$49)&gt;1),0,SUM(F12:AU12))</f>
        <v>0</v>
      </c>
      <c r="BA12" s="715"/>
      <c r="BB12" s="432">
        <f>SUM(F12:AU12)+5!BB12</f>
        <v>0</v>
      </c>
      <c r="BC12" s="433"/>
      <c r="BD12" s="127">
        <f>IF(F16=1,SUM(F12:L13),0)+IF(M16=1,SUM(M12:S13),0)+IF(T16=1,SUM(T12:Z13),0)+IF(AA16=1,SUM(AA12:AG13),0)+IF(AH16=1,SUM(AH12:AN13),0)+IF(AO16=1,SUM(AO12:AU13),0)</f>
        <v>0</v>
      </c>
    </row>
    <row r="13" spans="1:56" ht="12.75" customHeight="1" thickBot="1">
      <c r="A13" s="677" t="s">
        <v>35</v>
      </c>
      <c r="B13" s="678"/>
      <c r="C13" s="678"/>
      <c r="D13" s="678"/>
      <c r="E13" s="679"/>
      <c r="F13" s="23"/>
      <c r="G13" s="24"/>
      <c r="H13" s="24"/>
      <c r="I13" s="24"/>
      <c r="J13" s="24"/>
      <c r="K13" s="24"/>
      <c r="L13" s="25"/>
      <c r="M13" s="26"/>
      <c r="N13" s="24"/>
      <c r="O13" s="24"/>
      <c r="P13" s="24"/>
      <c r="Q13" s="24"/>
      <c r="R13" s="24"/>
      <c r="S13" s="27"/>
      <c r="T13" s="28"/>
      <c r="U13" s="24"/>
      <c r="V13" s="24"/>
      <c r="W13" s="24"/>
      <c r="X13" s="24"/>
      <c r="Y13" s="24"/>
      <c r="Z13" s="25"/>
      <c r="AA13" s="26"/>
      <c r="AB13" s="24"/>
      <c r="AC13" s="24"/>
      <c r="AD13" s="24"/>
      <c r="AE13" s="24"/>
      <c r="AF13" s="24"/>
      <c r="AG13" s="27"/>
      <c r="AH13" s="28"/>
      <c r="AI13" s="24"/>
      <c r="AJ13" s="24"/>
      <c r="AK13" s="24"/>
      <c r="AL13" s="24"/>
      <c r="AM13" s="24"/>
      <c r="AN13" s="25"/>
      <c r="AO13" s="26"/>
      <c r="AP13" s="24"/>
      <c r="AQ13" s="24"/>
      <c r="AR13" s="24"/>
      <c r="AS13" s="24"/>
      <c r="AT13" s="24"/>
      <c r="AU13" s="27"/>
      <c r="AV13" s="61" t="s">
        <v>51</v>
      </c>
      <c r="AW13" s="75"/>
      <c r="AX13" s="75"/>
      <c r="AY13" s="75"/>
      <c r="AZ13" s="707">
        <f>IF(OR(MAX($F$12:$AU$15)&gt;1,MAX($F$19:$AU$24)&gt;1,MAX($F$26:$AU$49)&gt;1),0,SUM(F13:AU13))</f>
        <v>0</v>
      </c>
      <c r="BA13" s="708"/>
      <c r="BB13" s="440">
        <f>SUM(F13:AU13)+5!BB13</f>
        <v>0</v>
      </c>
      <c r="BC13" s="441"/>
      <c r="BD13" s="127"/>
    </row>
    <row r="14" spans="1:56" ht="13.5" thickBot="1" thickTop="1">
      <c r="A14" s="357" t="s">
        <v>80</v>
      </c>
      <c r="B14" s="358"/>
      <c r="C14" s="358"/>
      <c r="D14" s="358"/>
      <c r="E14" s="522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30"/>
      <c r="R14" s="30"/>
      <c r="S14" s="33"/>
      <c r="T14" s="34"/>
      <c r="U14" s="30"/>
      <c r="V14" s="30"/>
      <c r="W14" s="30"/>
      <c r="X14" s="30"/>
      <c r="Y14" s="30"/>
      <c r="Z14" s="31"/>
      <c r="AA14" s="32"/>
      <c r="AB14" s="30"/>
      <c r="AC14" s="30"/>
      <c r="AD14" s="30"/>
      <c r="AE14" s="30"/>
      <c r="AF14" s="30"/>
      <c r="AG14" s="33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9"/>
      <c r="AV14" s="16" t="s">
        <v>81</v>
      </c>
      <c r="AW14" s="76"/>
      <c r="AX14" s="76"/>
      <c r="AY14" s="76"/>
      <c r="AZ14" s="709">
        <f>IF(OR(MAX($F$12:$AU$15)&gt;1,MAX($F$19:$AU$24)&gt;1,MAX($F$26:$AU$49)&gt;1),0,SUM(F14:AU14))</f>
        <v>0</v>
      </c>
      <c r="BA14" s="710"/>
      <c r="BB14" s="430">
        <f>SUM(F14:AU14)+5!BB14</f>
        <v>0</v>
      </c>
      <c r="BC14" s="431"/>
      <c r="BD14" s="127"/>
    </row>
    <row r="15" spans="1:56" ht="13.5" thickBot="1" thickTop="1">
      <c r="A15" s="357" t="s">
        <v>106</v>
      </c>
      <c r="B15" s="358"/>
      <c r="C15" s="358"/>
      <c r="D15" s="358"/>
      <c r="E15" s="52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30"/>
      <c r="R15" s="30"/>
      <c r="S15" s="33"/>
      <c r="T15" s="34"/>
      <c r="U15" s="30"/>
      <c r="V15" s="30"/>
      <c r="W15" s="30"/>
      <c r="X15" s="30"/>
      <c r="Y15" s="30"/>
      <c r="Z15" s="31"/>
      <c r="AA15" s="32"/>
      <c r="AB15" s="30"/>
      <c r="AC15" s="30"/>
      <c r="AD15" s="30"/>
      <c r="AE15" s="30"/>
      <c r="AF15" s="30"/>
      <c r="AG15" s="33"/>
      <c r="AH15" s="35"/>
      <c r="AI15" s="36"/>
      <c r="AJ15" s="36"/>
      <c r="AK15" s="36"/>
      <c r="AL15" s="36"/>
      <c r="AM15" s="36"/>
      <c r="AN15" s="37"/>
      <c r="AO15" s="38"/>
      <c r="AP15" s="36"/>
      <c r="AQ15" s="36"/>
      <c r="AR15" s="36"/>
      <c r="AS15" s="36"/>
      <c r="AT15" s="36"/>
      <c r="AU15" s="39"/>
      <c r="AV15" s="16" t="s">
        <v>111</v>
      </c>
      <c r="AW15" s="76"/>
      <c r="AX15" s="76"/>
      <c r="AY15" s="76"/>
      <c r="AZ15" s="709">
        <f>IF(OR(MAX($F$12:$AU$15)&gt;1,MAX($F$19:$AU$24)&gt;1,MAX($F$26:$AU$49)&gt;1),0,SUM(F15:AU15))</f>
        <v>0</v>
      </c>
      <c r="BA15" s="710"/>
      <c r="BB15" s="430">
        <f>SUM(F15:AU15)+5!BB15</f>
        <v>0</v>
      </c>
      <c r="BC15" s="431"/>
      <c r="BD15" s="127"/>
    </row>
    <row r="16" spans="1:56" ht="13.5" thickBot="1" thickTop="1">
      <c r="A16" s="357" t="s">
        <v>44</v>
      </c>
      <c r="B16" s="358"/>
      <c r="C16" s="358"/>
      <c r="D16" s="358"/>
      <c r="E16" s="522"/>
      <c r="F16" s="718">
        <f>IF(SUM(F12:L15)&lt;&gt;0,1,"")</f>
      </c>
      <c r="G16" s="704"/>
      <c r="H16" s="704"/>
      <c r="I16" s="704"/>
      <c r="J16" s="704"/>
      <c r="K16" s="704"/>
      <c r="L16" s="704"/>
      <c r="M16" s="704">
        <f>IF(SUM(M12:S15)&lt;&gt;0,1,"")</f>
      </c>
      <c r="N16" s="704"/>
      <c r="O16" s="704"/>
      <c r="P16" s="704"/>
      <c r="Q16" s="704"/>
      <c r="R16" s="704"/>
      <c r="S16" s="704"/>
      <c r="T16" s="704">
        <f>IF(SUM(T12:Z15)&lt;&gt;0,1,"")</f>
      </c>
      <c r="U16" s="704"/>
      <c r="V16" s="704"/>
      <c r="W16" s="704"/>
      <c r="X16" s="704"/>
      <c r="Y16" s="704"/>
      <c r="Z16" s="704"/>
      <c r="AA16" s="704">
        <f>IF(SUM(AA12:AG15)&lt;&gt;0,1,"")</f>
      </c>
      <c r="AB16" s="704"/>
      <c r="AC16" s="704"/>
      <c r="AD16" s="704"/>
      <c r="AE16" s="704"/>
      <c r="AF16" s="704"/>
      <c r="AG16" s="704"/>
      <c r="AH16" s="704">
        <f>IF(SUM(AH12:AN15)&lt;&gt;0,1,"")</f>
      </c>
      <c r="AI16" s="704"/>
      <c r="AJ16" s="704"/>
      <c r="AK16" s="704"/>
      <c r="AL16" s="704"/>
      <c r="AM16" s="704"/>
      <c r="AN16" s="704"/>
      <c r="AO16" s="704">
        <f>IF(SUM(AO12:AU15)&lt;&gt;0,1,"")</f>
      </c>
      <c r="AP16" s="704"/>
      <c r="AQ16" s="704"/>
      <c r="AR16" s="704"/>
      <c r="AS16" s="704"/>
      <c r="AT16" s="704"/>
      <c r="AU16" s="704"/>
      <c r="AV16" s="726"/>
      <c r="AW16" s="473"/>
      <c r="AX16" s="473"/>
      <c r="AY16" s="473"/>
      <c r="AZ16" s="473"/>
      <c r="BA16" s="473"/>
      <c r="BB16" s="473"/>
      <c r="BC16" s="727"/>
      <c r="BD16" s="127">
        <f>SUM(F16:AU16)</f>
        <v>0</v>
      </c>
    </row>
    <row r="17" spans="1:55" s="67" customFormat="1" ht="12.75" customHeight="1" thickTop="1">
      <c r="A17" s="533" t="s">
        <v>130</v>
      </c>
      <c r="B17" s="337" t="s">
        <v>131</v>
      </c>
      <c r="C17" s="335" t="s">
        <v>18</v>
      </c>
      <c r="D17" s="705" t="s">
        <v>163</v>
      </c>
      <c r="E17" s="573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336"/>
      <c r="C18" s="330"/>
      <c r="D18" s="706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55">
        <f>IF(1!B19&lt;&gt;"",1!B19,"")</f>
      </c>
      <c r="B19" s="97">
        <f>IF(1!C19&lt;&gt;"",1!C19,"")</f>
      </c>
      <c r="C19" s="156">
        <f>IF(1!D19&lt;&gt;"",1!D19,"")</f>
      </c>
      <c r="D19" s="156">
        <f>IF(1!E19&lt;&gt;"",1!E19,"")</f>
      </c>
      <c r="E19" s="78">
        <f>5!BB19</f>
        <v>0</v>
      </c>
      <c r="F19" s="12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529">
        <f>IF(OR(MAX($F$12:$AU$15)&gt;1,MAX($F$19:$AU$24)&gt;1,MAX($F$26:$AU$49)&gt;1),0,SUMPRODUCT(F$12:AU$12,F19:AU19)+SUMPRODUCT(F$13:AU$13,F19:AU19)+5!AV19)</f>
        <v>0</v>
      </c>
      <c r="AW19" s="614"/>
      <c r="AX19" s="492">
        <f>IF(OR(MAX($F$12:$AU$15)&gt;1,MAX($F$19:$AU$24)&gt;1,MAX($F$26:$AU$49)&gt;1),0,SUMPRODUCT(F$14:AU$14,F19:AU19)+5!AX19)</f>
        <v>0</v>
      </c>
      <c r="AY19" s="492"/>
      <c r="AZ19" s="719">
        <f>IF(OR(MAX($F$12:$AU$15)&gt;1,MAX($F$19:$AU$24)&gt;1,MAX($F$26:$AU$49)&gt;1),0,SUMPRODUCT(F$15:AU$15,F19:AU19)+5!AZ19)</f>
        <v>0</v>
      </c>
      <c r="BA19" s="703"/>
      <c r="BB19" s="702">
        <f aca="true" t="shared" si="1" ref="BB19:BB24">SUM(AV19:BA19)</f>
        <v>0</v>
      </c>
      <c r="BC19" s="703"/>
    </row>
    <row r="20" spans="1:55" s="67" customFormat="1" ht="12.75" customHeight="1">
      <c r="A20" s="96">
        <f>IF(1!B20&lt;&gt;"",1!B20,"")</f>
      </c>
      <c r="B20" s="97">
        <f>IF(1!C20&lt;&gt;"",1!C20,"")</f>
      </c>
      <c r="C20" s="77">
        <f>IF(1!D20&lt;&gt;"",1!D20,"")</f>
      </c>
      <c r="D20" s="77">
        <f>IF(1!E20&lt;&gt;"",1!E20,"")</f>
      </c>
      <c r="E20" s="78">
        <f>5!BB20</f>
        <v>0</v>
      </c>
      <c r="F20" s="81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7">
        <f>IF(OR(MAX($F$12:$AU$15)&gt;1,MAX($F$19:$AU$24)&gt;1,MAX($F$26:$AU$49)&gt;1),0,SUMPRODUCT(F$12:AU$12,F20:AU20)+SUMPRODUCT(F$13:AU$13,F20:AU20)+5!AV20)</f>
        <v>0</v>
      </c>
      <c r="AW20" s="446"/>
      <c r="AX20" s="448">
        <f>IF(OR(MAX($F$12:$AU$15)&gt;1,MAX($F$19:$AU$24)&gt;1,MAX($F$26:$AU$49)&gt;1),0,SUMPRODUCT(F$14:AU$14,F20:AU20)+5!AX20)</f>
        <v>0</v>
      </c>
      <c r="AY20" s="448"/>
      <c r="AZ20" s="448">
        <f>IF(OR(MAX($F$12:$AU$15)&gt;1,MAX($F$19:$AU$24)&gt;1,MAX($F$26:$AU$49)&gt;1),0,SUMPRODUCT(F$15:AU$15,F20:AU20)+5!AZ20)</f>
        <v>0</v>
      </c>
      <c r="BA20" s="451"/>
      <c r="BB20" s="447">
        <f t="shared" si="1"/>
        <v>0</v>
      </c>
      <c r="BC20" s="451"/>
    </row>
    <row r="21" spans="1:55" ht="12.75" customHeight="1">
      <c r="A21" s="96">
        <f>IF(1!B21&lt;&gt;"",1!B21,"")</f>
      </c>
      <c r="B21" s="97">
        <f>IF(1!C21&lt;&gt;"",1!C21,"")</f>
      </c>
      <c r="C21" s="77">
        <f>IF(1!D21&lt;&gt;"",1!D21,"")</f>
      </c>
      <c r="D21" s="77">
        <f>IF(1!E21&lt;&gt;"",1!E21,"")</f>
      </c>
      <c r="E21" s="78">
        <f>5!BB21</f>
        <v>0</v>
      </c>
      <c r="F21" s="8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47">
        <f>IF(OR(MAX($F$12:$AU$15)&gt;1,MAX($F$19:$AU$24)&gt;1,MAX($F$26:$AU$49)&gt;1),0,SUMPRODUCT(F$12:AU$12,F21:AU21)+SUMPRODUCT(F$13:AU$13,F21:AU21)+5!AV21)</f>
        <v>0</v>
      </c>
      <c r="AW21" s="446"/>
      <c r="AX21" s="448">
        <f>IF(OR(MAX($F$12:$AU$15)&gt;1,MAX($F$19:$AU$24)&gt;1,MAX($F$26:$AU$49)&gt;1),0,SUMPRODUCT(F$14:AU$14,F21:AU21)+5!AX21)</f>
        <v>0</v>
      </c>
      <c r="AY21" s="448"/>
      <c r="AZ21" s="448">
        <f>IF(OR(MAX($F$12:$AU$15)&gt;1,MAX($F$19:$AU$24)&gt;1,MAX($F$26:$AU$49)&gt;1),0,SUMPRODUCT(F$15:AU$15,F21:AU21)+5!AZ21)</f>
        <v>0</v>
      </c>
      <c r="BA21" s="451"/>
      <c r="BB21" s="447">
        <f t="shared" si="1"/>
        <v>0</v>
      </c>
      <c r="BC21" s="451"/>
    </row>
    <row r="22" spans="1:55" ht="12.75" customHeight="1">
      <c r="A22" s="96">
        <f>IF(1!B22&lt;&gt;"",1!B22,"")</f>
      </c>
      <c r="B22" s="97">
        <f>IF(1!C22&lt;&gt;"",1!C22,"")</f>
      </c>
      <c r="C22" s="77">
        <f>IF(1!D22&lt;&gt;"",1!D22,"")</f>
      </c>
      <c r="D22" s="77">
        <f>IF(1!E22&lt;&gt;"",1!E22,"")</f>
      </c>
      <c r="E22" s="78">
        <f>5!BB22</f>
        <v>0</v>
      </c>
      <c r="F22" s="81"/>
      <c r="G22" s="42"/>
      <c r="H22" s="42"/>
      <c r="I22" s="42"/>
      <c r="J22" s="42"/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47">
        <f>IF(OR(MAX($F$12:$AU$15)&gt;1,MAX($F$19:$AU$24)&gt;1,MAX($F$26:$AU$49)&gt;1),0,SUMPRODUCT(F$12:AU$12,F22:AU22)+SUMPRODUCT(F$13:AU$13,F22:AU22)+5!AV22)</f>
        <v>0</v>
      </c>
      <c r="AW22" s="446"/>
      <c r="AX22" s="448">
        <f>IF(OR(MAX($F$12:$AU$15)&gt;1,MAX($F$19:$AU$24)&gt;1,MAX($F$26:$AU$49)&gt;1),0,SUMPRODUCT(F$14:AU$14,F22:AU22)+5!AX22)</f>
        <v>0</v>
      </c>
      <c r="AY22" s="448"/>
      <c r="AZ22" s="448">
        <f>IF(OR(MAX($F$12:$AU$15)&gt;1,MAX($F$19:$AU$24)&gt;1,MAX($F$26:$AU$49)&gt;1),0,SUMPRODUCT(F$15:AU$15,F22:AU22)+5!AZ22)</f>
        <v>0</v>
      </c>
      <c r="BA22" s="451"/>
      <c r="BB22" s="447">
        <f t="shared" si="1"/>
        <v>0</v>
      </c>
      <c r="BC22" s="451"/>
    </row>
    <row r="23" spans="1:55" ht="12.75" customHeight="1">
      <c r="A23" s="96">
        <f>IF(1!B23&lt;&gt;"",1!B23,"")</f>
      </c>
      <c r="B23" s="97">
        <f>IF(1!C23&lt;&gt;"",1!C23,"")</f>
      </c>
      <c r="C23" s="77">
        <f>IF(1!D23&lt;&gt;"",1!D23,"")</f>
      </c>
      <c r="D23" s="77">
        <f>IF(1!E23&lt;&gt;"",1!E23,"")</f>
      </c>
      <c r="E23" s="78">
        <f>5!BB23</f>
        <v>0</v>
      </c>
      <c r="F23" s="81"/>
      <c r="G23" s="42"/>
      <c r="H23" s="42"/>
      <c r="I23" s="42"/>
      <c r="J23" s="42"/>
      <c r="K23" s="42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47">
        <f>IF(OR(MAX($F$12:$AU$15)&gt;1,MAX($F$19:$AU$24)&gt;1,MAX($F$26:$AU$49)&gt;1),0,SUMPRODUCT(F$12:AU$12,F23:AU23)+SUMPRODUCT(F$13:AU$13,F23:AU23)+5!AV23)</f>
        <v>0</v>
      </c>
      <c r="AW23" s="446"/>
      <c r="AX23" s="448">
        <f>IF(OR(MAX($F$12:$AU$15)&gt;1,MAX($F$19:$AU$24)&gt;1,MAX($F$26:$AU$49)&gt;1),0,SUMPRODUCT(F$14:AU$14,F23:AU23)+5!AX23)</f>
        <v>0</v>
      </c>
      <c r="AY23" s="448"/>
      <c r="AZ23" s="448">
        <f>IF(OR(MAX($F$12:$AU$15)&gt;1,MAX($F$19:$AU$24)&gt;1,MAX($F$26:$AU$49)&gt;1),0,SUMPRODUCT(F$15:AU$15,F23:AU23)+5!AZ23)</f>
        <v>0</v>
      </c>
      <c r="BA23" s="451"/>
      <c r="BB23" s="447">
        <f t="shared" si="1"/>
        <v>0</v>
      </c>
      <c r="BC23" s="451"/>
    </row>
    <row r="24" spans="1:55" ht="12.75" customHeight="1" thickBot="1">
      <c r="A24" s="96">
        <f>IF(1!B24&lt;&gt;"",1!B24,"")</f>
      </c>
      <c r="B24" s="97">
        <f>IF(1!C24&lt;&gt;"",1!C24,"")</f>
      </c>
      <c r="C24" s="77">
        <f>IF(1!D24&lt;&gt;"",1!D24,"")</f>
      </c>
      <c r="D24" s="77">
        <f>IF(1!E24&lt;&gt;"",1!E24,"")</f>
      </c>
      <c r="E24" s="78">
        <f>5!BB24</f>
        <v>0</v>
      </c>
      <c r="F24" s="81"/>
      <c r="G24" s="42"/>
      <c r="H24" s="42"/>
      <c r="I24" s="42"/>
      <c r="J24" s="42"/>
      <c r="K24" s="42"/>
      <c r="L24" s="4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9">
        <f>IF(OR(MAX($F$12:$AU$15)&gt;1,MAX($F$19:$AU$24)&gt;1,MAX($F$26:$AU$49)&gt;1),0,SUMPRODUCT(F$12:AU$12,F24:AU24)+SUMPRODUCT(F$13:AU$13,F24:AU24)+5!AV24)</f>
        <v>0</v>
      </c>
      <c r="AW24" s="607"/>
      <c r="AX24" s="480">
        <f>IF(OR(MAX($F$12:$AU$15)&gt;1,MAX($F$19:$AU$24)&gt;1,MAX($F$26:$AU$49)&gt;1),0,SUMPRODUCT(F$14:AU$14,F24:AU24)+5!AX24)</f>
        <v>0</v>
      </c>
      <c r="AY24" s="480"/>
      <c r="AZ24" s="480">
        <f>IF(OR(MAX($F$12:$AU$15)&gt;1,MAX($F$19:$AU$24)&gt;1,MAX($F$26:$AU$49)&gt;1),0,SUMPRODUCT(F$15:AU$15,F24:AU24)+5!AZ24)</f>
        <v>0</v>
      </c>
      <c r="BA24" s="450"/>
      <c r="BB24" s="449">
        <f t="shared" si="1"/>
        <v>0</v>
      </c>
      <c r="BC24" s="450"/>
    </row>
    <row r="25" spans="1:57" ht="12.75" customHeight="1" thickBot="1" thickTop="1">
      <c r="A25" s="711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623"/>
      <c r="AW25" s="624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70" t="s">
        <v>189</v>
      </c>
      <c r="BE25" s="127"/>
    </row>
    <row r="26" spans="1:57" ht="12.75" customHeight="1" thickTop="1">
      <c r="A26" s="99">
        <f>IF(1!B26&lt;&gt;"",1!B26,"")</f>
      </c>
      <c r="B26" s="100">
        <f>IF(1!C26&lt;&gt;"",1!C26,"")</f>
      </c>
      <c r="C26" s="77">
        <f>IF(1!D26&lt;&gt;"",1!D26,"")</f>
      </c>
      <c r="D26" s="77">
        <f>IF(1!E26&lt;&gt;"",1!E26,"")</f>
      </c>
      <c r="E26" s="78">
        <f>5!AV26</f>
        <v>0</v>
      </c>
      <c r="F26" s="82"/>
      <c r="G26" s="45"/>
      <c r="H26" s="45"/>
      <c r="I26" s="45"/>
      <c r="J26" s="45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8"/>
      <c r="AF26" s="18"/>
      <c r="AG26" s="18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64">
        <f>IF(OR(MAX($F$12:$AU$15)&gt;1,MAX($F$19:$AU$24)&gt;1,MAX($F$26:$AU$49)&gt;1),0,E26+SUMPRODUCT(F$12:AU$12,F26:AU26)+SUMPRODUCT(F$13:AU$13,F26:AU26)+SUMPRODUCT(F$14:AU$14,F26:AU26)+SUMPRODUCT(F$15:AU$15,F26:AU26))</f>
        <v>0</v>
      </c>
      <c r="AW26" s="465"/>
      <c r="AX26" s="468">
        <f>IF(BE26&gt;0,(100/($BB$12+$BB$13+$BB$15+$BE$52))*(AV26-BD26+$BE$52),IF(SUM($BB$12:$BC$15)&gt;0,(100/($BB$12+$BB$13+$BB$15))*(AV26),0))</f>
        <v>0</v>
      </c>
      <c r="AY26" s="469"/>
      <c r="AZ26" s="458">
        <f aca="true" t="shared" si="2" ref="AZ26:AZ49">IF(AND(AX26&gt;50,C26="K"),1,0)</f>
        <v>0</v>
      </c>
      <c r="BA26" s="459"/>
      <c r="BB26" s="458">
        <f aca="true" t="shared" si="3" ref="BB26:BB49">IF(AND(AX26&gt;50,C26="M"),1,0)</f>
        <v>0</v>
      </c>
      <c r="BC26" s="460"/>
      <c r="BD26" s="127">
        <f>SUMPRODUCT(F$14:AU$14,F26:AU26)+5!BD26</f>
        <v>0</v>
      </c>
      <c r="BE26" s="127">
        <f>IF(OR(1!BD26&gt;0,BD26&gt;0),BD26,0)</f>
        <v>0</v>
      </c>
    </row>
    <row r="27" spans="1:57" ht="12.75" customHeight="1">
      <c r="A27" s="96">
        <f>IF(1!B27&lt;&gt;"",1!B27,"")</f>
      </c>
      <c r="B27" s="98">
        <f>IF(1!C27&lt;&gt;"",1!C27,"")</f>
      </c>
      <c r="C27" s="77">
        <f>IF(1!D27&lt;&gt;"",1!D27,"")</f>
      </c>
      <c r="D27" s="77">
        <f>IF(1!E27&lt;&gt;"",1!E27,"")</f>
      </c>
      <c r="E27" s="78">
        <f>5!AV27</f>
        <v>0</v>
      </c>
      <c r="F27" s="8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4">
        <f aca="true" t="shared" si="4" ref="AV27:AV49">IF(OR(MAX($F$12:$AU$15)&gt;1,MAX($F$19:$AU$24)&gt;1,MAX($F$26:$AU$49)&gt;1),0,E27+SUMPRODUCT(F$12:AU$12,F27:AU27)+SUMPRODUCT(F$13:AU$13,F27:AU27)+SUMPRODUCT(F$14:AU$14,F27:AU27)+SUMPRODUCT(F$15:AU$15,F27:AU27))</f>
        <v>0</v>
      </c>
      <c r="AW27" s="465"/>
      <c r="AX27" s="468">
        <f aca="true" t="shared" si="5" ref="AX27:AX49">IF(BE27&gt;0,(100/($BB$12+$BB$13+$BB$15+$BE$52))*(AV27-BD27+$BE$52),IF(SUM($BB$12:$BC$15)&gt;0,(100/($BB$12+$BB$13+$BB$15))*(AV27),0))</f>
        <v>0</v>
      </c>
      <c r="AY27" s="469"/>
      <c r="AZ27" s="458">
        <f t="shared" si="2"/>
        <v>0</v>
      </c>
      <c r="BA27" s="459"/>
      <c r="BB27" s="453">
        <f t="shared" si="3"/>
        <v>0</v>
      </c>
      <c r="BC27" s="454"/>
      <c r="BD27" s="127">
        <f>SUMPRODUCT(F$14:AU$14,F27:AU27)+5!BD27</f>
        <v>0</v>
      </c>
      <c r="BE27" s="127">
        <f>IF(OR(1!BD27&gt;0,BD27&gt;0),BD27,0)</f>
        <v>0</v>
      </c>
    </row>
    <row r="28" spans="1:57" ht="12.75" customHeight="1">
      <c r="A28" s="96">
        <f>IF(1!B28&lt;&gt;"",1!B28,"")</f>
      </c>
      <c r="B28" s="98">
        <f>IF(1!C28&lt;&gt;"",1!C28,"")</f>
      </c>
      <c r="C28" s="77">
        <f>IF(1!D28&lt;&gt;"",1!D28,"")</f>
      </c>
      <c r="D28" s="77">
        <f>IF(1!E28&lt;&gt;"",1!E28,"")</f>
      </c>
      <c r="E28" s="78">
        <f>5!AV28</f>
        <v>0</v>
      </c>
      <c r="F28" s="8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4">
        <f t="shared" si="4"/>
        <v>0</v>
      </c>
      <c r="AW28" s="465"/>
      <c r="AX28" s="468">
        <f t="shared" si="5"/>
        <v>0</v>
      </c>
      <c r="AY28" s="469"/>
      <c r="AZ28" s="458">
        <f t="shared" si="2"/>
        <v>0</v>
      </c>
      <c r="BA28" s="459"/>
      <c r="BB28" s="453">
        <f t="shared" si="3"/>
        <v>0</v>
      </c>
      <c r="BC28" s="454"/>
      <c r="BD28" s="127">
        <f>SUMPRODUCT(F$14:AU$14,F28:AU28)+5!BD28</f>
        <v>0</v>
      </c>
      <c r="BE28" s="127">
        <f>IF(OR(1!BD28&gt;0,BD28&gt;0),BD28,0)</f>
        <v>0</v>
      </c>
    </row>
    <row r="29" spans="1:57" ht="12.75" customHeight="1">
      <c r="A29" s="96">
        <f>IF(1!B29&lt;&gt;"",1!B29,"")</f>
      </c>
      <c r="B29" s="98">
        <f>IF(1!C29&lt;&gt;"",1!C29,"")</f>
      </c>
      <c r="C29" s="77">
        <f>IF(1!D29&lt;&gt;"",1!D29,"")</f>
      </c>
      <c r="D29" s="77">
        <f>IF(1!E29&lt;&gt;"",1!E29,"")</f>
      </c>
      <c r="E29" s="78">
        <f>5!AV29</f>
        <v>0</v>
      </c>
      <c r="F29" s="8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2"/>
      <c r="R29" s="45"/>
      <c r="S29" s="42"/>
      <c r="T29" s="42"/>
      <c r="U29" s="42"/>
      <c r="V29" s="42"/>
      <c r="W29" s="42"/>
      <c r="X29" s="42"/>
      <c r="Y29" s="42"/>
      <c r="Z29" s="45"/>
      <c r="AA29" s="42"/>
      <c r="AB29" s="42"/>
      <c r="AC29" s="42"/>
      <c r="AD29" s="42"/>
      <c r="AE29" s="45"/>
      <c r="AF29" s="45"/>
      <c r="AG29" s="45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64">
        <f t="shared" si="4"/>
        <v>0</v>
      </c>
      <c r="AW29" s="465"/>
      <c r="AX29" s="468">
        <f t="shared" si="5"/>
        <v>0</v>
      </c>
      <c r="AY29" s="469"/>
      <c r="AZ29" s="458">
        <f t="shared" si="2"/>
        <v>0</v>
      </c>
      <c r="BA29" s="459"/>
      <c r="BB29" s="453">
        <f t="shared" si="3"/>
        <v>0</v>
      </c>
      <c r="BC29" s="454"/>
      <c r="BD29" s="127">
        <f>SUMPRODUCT(F$14:AU$14,F29:AU29)+5!BD29</f>
        <v>0</v>
      </c>
      <c r="BE29" s="127">
        <f>IF(OR(1!BD29&gt;0,BD29&gt;0),BD29,0)</f>
        <v>0</v>
      </c>
    </row>
    <row r="30" spans="1:57" ht="12.75" customHeight="1">
      <c r="A30" s="96">
        <f>IF(1!B30&lt;&gt;"",1!B30,"")</f>
      </c>
      <c r="B30" s="98">
        <f>IF(1!C30&lt;&gt;"",1!C30,"")</f>
      </c>
      <c r="C30" s="77">
        <f>IF(1!D30&lt;&gt;"",1!D30,"")</f>
      </c>
      <c r="D30" s="77">
        <f>IF(1!E30&lt;&gt;"",1!E30,"")</f>
      </c>
      <c r="E30" s="78">
        <f>5!AV30</f>
        <v>0</v>
      </c>
      <c r="F30" s="8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4">
        <f t="shared" si="4"/>
        <v>0</v>
      </c>
      <c r="AW30" s="465"/>
      <c r="AX30" s="468">
        <f t="shared" si="5"/>
        <v>0</v>
      </c>
      <c r="AY30" s="469"/>
      <c r="AZ30" s="458">
        <f t="shared" si="2"/>
        <v>0</v>
      </c>
      <c r="BA30" s="459"/>
      <c r="BB30" s="453">
        <f t="shared" si="3"/>
        <v>0</v>
      </c>
      <c r="BC30" s="454"/>
      <c r="BD30" s="127">
        <f>SUMPRODUCT(F$14:AU$14,F30:AU30)+5!BD30</f>
        <v>0</v>
      </c>
      <c r="BE30" s="127">
        <f>IF(OR(1!BD30&gt;0,BD30&gt;0),BD30,0)</f>
        <v>0</v>
      </c>
    </row>
    <row r="31" spans="1:57" ht="12.75" customHeight="1">
      <c r="A31" s="96">
        <f>IF(1!B31&lt;&gt;"",1!B31,"")</f>
      </c>
      <c r="B31" s="98">
        <f>IF(1!C31&lt;&gt;"",1!C31,"")</f>
      </c>
      <c r="C31" s="77">
        <f>IF(1!D31&lt;&gt;"",1!D31,"")</f>
      </c>
      <c r="D31" s="77">
        <f>IF(1!E31&lt;&gt;"",1!E31,"")</f>
      </c>
      <c r="E31" s="78">
        <f>5!AV31</f>
        <v>0</v>
      </c>
      <c r="F31" s="8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4">
        <f t="shared" si="4"/>
        <v>0</v>
      </c>
      <c r="AW31" s="465"/>
      <c r="AX31" s="468">
        <f t="shared" si="5"/>
        <v>0</v>
      </c>
      <c r="AY31" s="469"/>
      <c r="AZ31" s="458">
        <f t="shared" si="2"/>
        <v>0</v>
      </c>
      <c r="BA31" s="459"/>
      <c r="BB31" s="453">
        <f t="shared" si="3"/>
        <v>0</v>
      </c>
      <c r="BC31" s="454"/>
      <c r="BD31" s="127">
        <f>SUMPRODUCT(F$14:AU$14,F31:AU31)+5!BD31</f>
        <v>0</v>
      </c>
      <c r="BE31" s="127">
        <f>IF(OR(1!BD31&gt;0,BD31&gt;0),BD31,0)</f>
        <v>0</v>
      </c>
    </row>
    <row r="32" spans="1:57" ht="12.75" customHeight="1">
      <c r="A32" s="96">
        <f>IF(1!B32&lt;&gt;"",1!B32,"")</f>
      </c>
      <c r="B32" s="98">
        <f>IF(1!C32&lt;&gt;"",1!C32,"")</f>
      </c>
      <c r="C32" s="77">
        <f>IF(1!D32&lt;&gt;"",1!D32,"")</f>
      </c>
      <c r="D32" s="77">
        <f>IF(1!E32&lt;&gt;"",1!E32,"")</f>
      </c>
      <c r="E32" s="78">
        <f>5!AV32</f>
        <v>0</v>
      </c>
      <c r="F32" s="8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4">
        <f t="shared" si="4"/>
        <v>0</v>
      </c>
      <c r="AW32" s="465"/>
      <c r="AX32" s="468">
        <f t="shared" si="5"/>
        <v>0</v>
      </c>
      <c r="AY32" s="469"/>
      <c r="AZ32" s="458">
        <f t="shared" si="2"/>
        <v>0</v>
      </c>
      <c r="BA32" s="459"/>
      <c r="BB32" s="453">
        <f t="shared" si="3"/>
        <v>0</v>
      </c>
      <c r="BC32" s="454"/>
      <c r="BD32" s="127">
        <f>SUMPRODUCT(F$14:AU$14,F32:AU32)+5!BD32</f>
        <v>0</v>
      </c>
      <c r="BE32" s="127">
        <f>IF(OR(1!BD32&gt;0,BD32&gt;0),BD32,0)</f>
        <v>0</v>
      </c>
    </row>
    <row r="33" spans="1:57" ht="12.75" customHeight="1">
      <c r="A33" s="96">
        <f>IF(1!B33&lt;&gt;"",1!B33,"")</f>
      </c>
      <c r="B33" s="98">
        <f>IF(1!C33&lt;&gt;"",1!C33,"")</f>
      </c>
      <c r="C33" s="77">
        <f>IF(1!D33&lt;&gt;"",1!D33,"")</f>
      </c>
      <c r="D33" s="77">
        <f>IF(1!E33&lt;&gt;"",1!E33,"")</f>
      </c>
      <c r="E33" s="78">
        <f>5!AV33</f>
        <v>0</v>
      </c>
      <c r="F33" s="82"/>
      <c r="G33" s="45"/>
      <c r="H33" s="45"/>
      <c r="I33" s="45"/>
      <c r="J33" s="45"/>
      <c r="K33" s="45"/>
      <c r="L33" s="4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4">
        <f t="shared" si="4"/>
        <v>0</v>
      </c>
      <c r="AW33" s="465"/>
      <c r="AX33" s="468">
        <f t="shared" si="5"/>
        <v>0</v>
      </c>
      <c r="AY33" s="469"/>
      <c r="AZ33" s="458">
        <f t="shared" si="2"/>
        <v>0</v>
      </c>
      <c r="BA33" s="459"/>
      <c r="BB33" s="453">
        <f t="shared" si="3"/>
        <v>0</v>
      </c>
      <c r="BC33" s="454"/>
      <c r="BD33" s="127">
        <f>SUMPRODUCT(F$14:AU$14,F33:AU33)+5!BD33</f>
        <v>0</v>
      </c>
      <c r="BE33" s="127">
        <f>IF(OR(1!BD33&gt;0,BD33&gt;0),BD33,0)</f>
        <v>0</v>
      </c>
    </row>
    <row r="34" spans="1:57" ht="12.75" customHeight="1">
      <c r="A34" s="96">
        <f>IF(1!B34&lt;&gt;"",1!B34,"")</f>
      </c>
      <c r="B34" s="98">
        <f>IF(1!C34&lt;&gt;"",1!C34,"")</f>
      </c>
      <c r="C34" s="77">
        <f>IF(1!D34&lt;&gt;"",1!D34,"")</f>
      </c>
      <c r="D34" s="77">
        <f>IF(1!E34&lt;&gt;"",1!E34,"")</f>
      </c>
      <c r="E34" s="78">
        <f>5!AV34</f>
        <v>0</v>
      </c>
      <c r="F34" s="82"/>
      <c r="G34" s="45"/>
      <c r="H34" s="45"/>
      <c r="I34" s="45"/>
      <c r="J34" s="45"/>
      <c r="K34" s="45"/>
      <c r="L34" s="4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64">
        <f t="shared" si="4"/>
        <v>0</v>
      </c>
      <c r="AW34" s="465"/>
      <c r="AX34" s="468">
        <f t="shared" si="5"/>
        <v>0</v>
      </c>
      <c r="AY34" s="469"/>
      <c r="AZ34" s="458">
        <f t="shared" si="2"/>
        <v>0</v>
      </c>
      <c r="BA34" s="459"/>
      <c r="BB34" s="453">
        <f t="shared" si="3"/>
        <v>0</v>
      </c>
      <c r="BC34" s="454"/>
      <c r="BD34" s="127">
        <f>SUMPRODUCT(F$14:AU$14,F34:AU34)+5!BD34</f>
        <v>0</v>
      </c>
      <c r="BE34" s="127">
        <f>IF(OR(1!BD34&gt;0,BD34&gt;0),BD34,0)</f>
        <v>0</v>
      </c>
    </row>
    <row r="35" spans="1:57" ht="12.75" customHeight="1">
      <c r="A35" s="96">
        <f>IF(1!B35&lt;&gt;"",1!B35,"")</f>
      </c>
      <c r="B35" s="98">
        <f>IF(1!C35&lt;&gt;"",1!C35,"")</f>
      </c>
      <c r="C35" s="77">
        <f>IF(1!D35&lt;&gt;"",1!D35,"")</f>
      </c>
      <c r="D35" s="77">
        <f>IF(1!E35&lt;&gt;"",1!E35,"")</f>
      </c>
      <c r="E35" s="78">
        <f>5!AV35</f>
        <v>0</v>
      </c>
      <c r="F35" s="82"/>
      <c r="G35" s="45"/>
      <c r="H35" s="45"/>
      <c r="I35" s="45"/>
      <c r="J35" s="45"/>
      <c r="K35" s="45"/>
      <c r="L35" s="4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64">
        <f t="shared" si="4"/>
        <v>0</v>
      </c>
      <c r="AW35" s="465"/>
      <c r="AX35" s="468">
        <f t="shared" si="5"/>
        <v>0</v>
      </c>
      <c r="AY35" s="469"/>
      <c r="AZ35" s="458">
        <f t="shared" si="2"/>
        <v>0</v>
      </c>
      <c r="BA35" s="459"/>
      <c r="BB35" s="453">
        <f t="shared" si="3"/>
        <v>0</v>
      </c>
      <c r="BC35" s="454"/>
      <c r="BD35" s="127">
        <f>SUMPRODUCT(F$14:AU$14,F35:AU35)+5!BD35</f>
        <v>0</v>
      </c>
      <c r="BE35" s="127">
        <f>IF(OR(1!BD35&gt;0,BD35&gt;0),BD35,0)</f>
        <v>0</v>
      </c>
    </row>
    <row r="36" spans="1:57" ht="12.75" customHeight="1">
      <c r="A36" s="96">
        <f>IF(1!B36&lt;&gt;"",1!B36,"")</f>
      </c>
      <c r="B36" s="98">
        <f>IF(1!C36&lt;&gt;"",1!C36,"")</f>
      </c>
      <c r="C36" s="77">
        <f>IF(1!D36&lt;&gt;"",1!D36,"")</f>
      </c>
      <c r="D36" s="77">
        <f>IF(1!E36&lt;&gt;"",1!E36,"")</f>
      </c>
      <c r="E36" s="78">
        <f>5!AV36</f>
        <v>0</v>
      </c>
      <c r="F36" s="82"/>
      <c r="G36" s="45"/>
      <c r="H36" s="45"/>
      <c r="I36" s="45"/>
      <c r="J36" s="45"/>
      <c r="K36" s="45"/>
      <c r="L36" s="4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64">
        <f t="shared" si="4"/>
        <v>0</v>
      </c>
      <c r="AW36" s="465"/>
      <c r="AX36" s="468">
        <f t="shared" si="5"/>
        <v>0</v>
      </c>
      <c r="AY36" s="469"/>
      <c r="AZ36" s="458">
        <f t="shared" si="2"/>
        <v>0</v>
      </c>
      <c r="BA36" s="459"/>
      <c r="BB36" s="453">
        <f t="shared" si="3"/>
        <v>0</v>
      </c>
      <c r="BC36" s="454"/>
      <c r="BD36" s="127">
        <f>SUMPRODUCT(F$14:AU$14,F36:AU36)+5!BD36</f>
        <v>0</v>
      </c>
      <c r="BE36" s="127">
        <f>IF(OR(1!BD36&gt;0,BD36&gt;0),BD36,0)</f>
        <v>0</v>
      </c>
    </row>
    <row r="37" spans="1:57" ht="12.75" customHeight="1">
      <c r="A37" s="96">
        <f>IF(1!B37&lt;&gt;"",1!B37,"")</f>
      </c>
      <c r="B37" s="98">
        <f>IF(1!C37&lt;&gt;"",1!C37,"")</f>
      </c>
      <c r="C37" s="77">
        <f>IF(1!D37&lt;&gt;"",1!D37,"")</f>
      </c>
      <c r="D37" s="77">
        <f>IF(1!E37&lt;&gt;"",1!E37,"")</f>
      </c>
      <c r="E37" s="78">
        <f>5!AV37</f>
        <v>0</v>
      </c>
      <c r="F37" s="82"/>
      <c r="G37" s="45"/>
      <c r="H37" s="45"/>
      <c r="I37" s="45"/>
      <c r="J37" s="45"/>
      <c r="K37" s="45"/>
      <c r="L37" s="4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64">
        <f t="shared" si="4"/>
        <v>0</v>
      </c>
      <c r="AW37" s="465"/>
      <c r="AX37" s="468">
        <f t="shared" si="5"/>
        <v>0</v>
      </c>
      <c r="AY37" s="469"/>
      <c r="AZ37" s="458">
        <f t="shared" si="2"/>
        <v>0</v>
      </c>
      <c r="BA37" s="459"/>
      <c r="BB37" s="453">
        <f t="shared" si="3"/>
        <v>0</v>
      </c>
      <c r="BC37" s="454"/>
      <c r="BD37" s="127">
        <f>SUMPRODUCT(F$14:AU$14,F37:AU37)+5!BD37</f>
        <v>0</v>
      </c>
      <c r="BE37" s="127">
        <f>IF(OR(1!BD37&gt;0,BD37&gt;0),BD37,0)</f>
        <v>0</v>
      </c>
    </row>
    <row r="38" spans="1:57" ht="12.75" customHeight="1">
      <c r="A38" s="96">
        <f>IF(1!B38&lt;&gt;"",1!B38,"")</f>
      </c>
      <c r="B38" s="98">
        <f>IF(1!C38&lt;&gt;"",1!C38,"")</f>
      </c>
      <c r="C38" s="77">
        <f>IF(1!D38&lt;&gt;"",1!D38,"")</f>
      </c>
      <c r="D38" s="77">
        <f>IF(1!E38&lt;&gt;"",1!E38,"")</f>
      </c>
      <c r="E38" s="78">
        <f>5!AV38</f>
        <v>0</v>
      </c>
      <c r="F38" s="82"/>
      <c r="G38" s="45"/>
      <c r="H38" s="45"/>
      <c r="I38" s="45"/>
      <c r="J38" s="45"/>
      <c r="K38" s="45"/>
      <c r="L38" s="4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64">
        <f t="shared" si="4"/>
        <v>0</v>
      </c>
      <c r="AW38" s="465"/>
      <c r="AX38" s="468">
        <f t="shared" si="5"/>
        <v>0</v>
      </c>
      <c r="AY38" s="469"/>
      <c r="AZ38" s="458">
        <f t="shared" si="2"/>
        <v>0</v>
      </c>
      <c r="BA38" s="459"/>
      <c r="BB38" s="453">
        <f t="shared" si="3"/>
        <v>0</v>
      </c>
      <c r="BC38" s="454"/>
      <c r="BD38" s="127">
        <f>SUMPRODUCT(F$14:AU$14,F38:AU38)+5!BD38</f>
        <v>0</v>
      </c>
      <c r="BE38" s="127">
        <f>IF(OR(1!BD38&gt;0,BD38&gt;0),BD38,0)</f>
        <v>0</v>
      </c>
    </row>
    <row r="39" spans="1:57" ht="12.75" customHeight="1">
      <c r="A39" s="96">
        <f>IF(1!B39&lt;&gt;"",1!B39,"")</f>
      </c>
      <c r="B39" s="98">
        <f>IF(1!C39&lt;&gt;"",1!C39,"")</f>
      </c>
      <c r="C39" s="77">
        <f>IF(1!D39&lt;&gt;"",1!D39,"")</f>
      </c>
      <c r="D39" s="77">
        <f>IF(1!E39&lt;&gt;"",1!E39,"")</f>
      </c>
      <c r="E39" s="78">
        <f>5!AV39</f>
        <v>0</v>
      </c>
      <c r="F39" s="82"/>
      <c r="G39" s="45"/>
      <c r="H39" s="45"/>
      <c r="I39" s="45"/>
      <c r="J39" s="45"/>
      <c r="K39" s="45"/>
      <c r="L39" s="4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4">
        <f t="shared" si="4"/>
        <v>0</v>
      </c>
      <c r="AW39" s="465"/>
      <c r="AX39" s="468">
        <f t="shared" si="5"/>
        <v>0</v>
      </c>
      <c r="AY39" s="469"/>
      <c r="AZ39" s="458">
        <f t="shared" si="2"/>
        <v>0</v>
      </c>
      <c r="BA39" s="459"/>
      <c r="BB39" s="453">
        <f t="shared" si="3"/>
        <v>0</v>
      </c>
      <c r="BC39" s="454"/>
      <c r="BD39" s="127">
        <f>SUMPRODUCT(F$14:AU$14,F39:AU39)+5!BD39</f>
        <v>0</v>
      </c>
      <c r="BE39" s="127">
        <f>IF(OR(1!BD39&gt;0,BD39&gt;0),BD39,0)</f>
        <v>0</v>
      </c>
    </row>
    <row r="40" spans="1:57" ht="12.75" customHeight="1">
      <c r="A40" s="96">
        <f>IF(1!B40&lt;&gt;"",1!B40,"")</f>
      </c>
      <c r="B40" s="98">
        <f>IF(1!C40&lt;&gt;"",1!C40,"")</f>
      </c>
      <c r="C40" s="77">
        <f>IF(1!D40&lt;&gt;"",1!D40,"")</f>
      </c>
      <c r="D40" s="77">
        <f>IF(1!E40&lt;&gt;"",1!E40,"")</f>
      </c>
      <c r="E40" s="78">
        <f>5!AV40</f>
        <v>0</v>
      </c>
      <c r="F40" s="82"/>
      <c r="G40" s="45"/>
      <c r="H40" s="45"/>
      <c r="I40" s="45"/>
      <c r="J40" s="45"/>
      <c r="K40" s="45"/>
      <c r="L40" s="4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64">
        <f t="shared" si="4"/>
        <v>0</v>
      </c>
      <c r="AW40" s="465"/>
      <c r="AX40" s="468">
        <f t="shared" si="5"/>
        <v>0</v>
      </c>
      <c r="AY40" s="469"/>
      <c r="AZ40" s="458">
        <f t="shared" si="2"/>
        <v>0</v>
      </c>
      <c r="BA40" s="459"/>
      <c r="BB40" s="453">
        <f t="shared" si="3"/>
        <v>0</v>
      </c>
      <c r="BC40" s="454"/>
      <c r="BD40" s="127">
        <f>SUMPRODUCT(F$14:AU$14,F40:AU40)+5!BD40</f>
        <v>0</v>
      </c>
      <c r="BE40" s="127">
        <f>IF(OR(1!BD40&gt;0,BD40&gt;0),BD40,0)</f>
        <v>0</v>
      </c>
    </row>
    <row r="41" spans="1:57" ht="12.75" customHeight="1">
      <c r="A41" s="96">
        <f>IF(1!B41&lt;&gt;"",1!B41,"")</f>
      </c>
      <c r="B41" s="98">
        <f>IF(1!C41&lt;&gt;"",1!C41,"")</f>
      </c>
      <c r="C41" s="77">
        <f>IF(1!D41&lt;&gt;"",1!D41,"")</f>
      </c>
      <c r="D41" s="77">
        <f>IF(1!E41&lt;&gt;"",1!E41,"")</f>
      </c>
      <c r="E41" s="78">
        <f>5!AV41</f>
        <v>0</v>
      </c>
      <c r="F41" s="82"/>
      <c r="G41" s="45"/>
      <c r="H41" s="45"/>
      <c r="I41" s="45"/>
      <c r="J41" s="45"/>
      <c r="K41" s="45"/>
      <c r="L41" s="4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4">
        <f t="shared" si="4"/>
        <v>0</v>
      </c>
      <c r="AW41" s="465"/>
      <c r="AX41" s="468">
        <f t="shared" si="5"/>
        <v>0</v>
      </c>
      <c r="AY41" s="469"/>
      <c r="AZ41" s="458">
        <f t="shared" si="2"/>
        <v>0</v>
      </c>
      <c r="BA41" s="459"/>
      <c r="BB41" s="453">
        <f t="shared" si="3"/>
        <v>0</v>
      </c>
      <c r="BC41" s="454"/>
      <c r="BD41" s="127">
        <f>SUMPRODUCT(F$14:AU$14,F41:AU41)+5!BD41</f>
        <v>0</v>
      </c>
      <c r="BE41" s="127">
        <f>IF(OR(1!BD41&gt;0,BD41&gt;0),BD41,0)</f>
        <v>0</v>
      </c>
    </row>
    <row r="42" spans="1:57" ht="12.75" customHeight="1">
      <c r="A42" s="96">
        <f>IF(1!B42&lt;&gt;"",1!B42,"")</f>
      </c>
      <c r="B42" s="98">
        <f>IF(1!C42&lt;&gt;"",1!C42,"")</f>
      </c>
      <c r="C42" s="77">
        <f>IF(1!D42&lt;&gt;"",1!D42,"")</f>
      </c>
      <c r="D42" s="77">
        <f>IF(1!E42&lt;&gt;"",1!E42,"")</f>
      </c>
      <c r="E42" s="78">
        <f>5!AV42</f>
        <v>0</v>
      </c>
      <c r="F42" s="82"/>
      <c r="G42" s="45"/>
      <c r="H42" s="45"/>
      <c r="I42" s="45"/>
      <c r="J42" s="45"/>
      <c r="K42" s="45"/>
      <c r="L42" s="4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64">
        <f t="shared" si="4"/>
        <v>0</v>
      </c>
      <c r="AW42" s="465"/>
      <c r="AX42" s="468">
        <f t="shared" si="5"/>
        <v>0</v>
      </c>
      <c r="AY42" s="469"/>
      <c r="AZ42" s="458">
        <f t="shared" si="2"/>
        <v>0</v>
      </c>
      <c r="BA42" s="459"/>
      <c r="BB42" s="453">
        <f t="shared" si="3"/>
        <v>0</v>
      </c>
      <c r="BC42" s="454"/>
      <c r="BD42" s="127">
        <f>SUMPRODUCT(F$14:AU$14,F42:AU42)+5!BD42</f>
        <v>0</v>
      </c>
      <c r="BE42" s="127">
        <f>IF(OR(1!BD42&gt;0,BD42&gt;0),BD42,0)</f>
        <v>0</v>
      </c>
    </row>
    <row r="43" spans="1:57" ht="12.75" customHeight="1">
      <c r="A43" s="96">
        <f>IF(1!B43&lt;&gt;"",1!B43,"")</f>
      </c>
      <c r="B43" s="98">
        <f>IF(1!C43&lt;&gt;"",1!C43,"")</f>
      </c>
      <c r="C43" s="77">
        <f>IF(1!D43&lt;&gt;"",1!D43,"")</f>
      </c>
      <c r="D43" s="77">
        <f>IF(1!E43&lt;&gt;"",1!E43,"")</f>
      </c>
      <c r="E43" s="78">
        <f>5!AV43</f>
        <v>0</v>
      </c>
      <c r="F43" s="82"/>
      <c r="G43" s="45"/>
      <c r="H43" s="45"/>
      <c r="I43" s="45"/>
      <c r="J43" s="45"/>
      <c r="K43" s="45"/>
      <c r="L43" s="4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64">
        <f t="shared" si="4"/>
        <v>0</v>
      </c>
      <c r="AW43" s="465"/>
      <c r="AX43" s="468">
        <f t="shared" si="5"/>
        <v>0</v>
      </c>
      <c r="AY43" s="469"/>
      <c r="AZ43" s="458">
        <f t="shared" si="2"/>
        <v>0</v>
      </c>
      <c r="BA43" s="459"/>
      <c r="BB43" s="453">
        <f t="shared" si="3"/>
        <v>0</v>
      </c>
      <c r="BC43" s="454"/>
      <c r="BD43" s="127">
        <f>SUMPRODUCT(F$14:AU$14,F43:AU43)+5!BD43</f>
        <v>0</v>
      </c>
      <c r="BE43" s="127">
        <f>IF(OR(1!BD43&gt;0,BD43&gt;0),BD43,0)</f>
        <v>0</v>
      </c>
    </row>
    <row r="44" spans="1:57" ht="12.75" customHeight="1">
      <c r="A44" s="96">
        <f>IF(1!B44&lt;&gt;"",1!B44,"")</f>
      </c>
      <c r="B44" s="98">
        <f>IF(1!C44&lt;&gt;"",1!C44,"")</f>
      </c>
      <c r="C44" s="77">
        <f>IF(1!D44&lt;&gt;"",1!D44,"")</f>
      </c>
      <c r="D44" s="77">
        <f>IF(1!E44&lt;&gt;"",1!E44,"")</f>
      </c>
      <c r="E44" s="78">
        <f>5!AV44</f>
        <v>0</v>
      </c>
      <c r="F44" s="82"/>
      <c r="G44" s="45"/>
      <c r="H44" s="45"/>
      <c r="I44" s="45"/>
      <c r="J44" s="45"/>
      <c r="K44" s="45"/>
      <c r="L44" s="4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64">
        <f t="shared" si="4"/>
        <v>0</v>
      </c>
      <c r="AW44" s="465"/>
      <c r="AX44" s="468">
        <f t="shared" si="5"/>
        <v>0</v>
      </c>
      <c r="AY44" s="469"/>
      <c r="AZ44" s="458">
        <f t="shared" si="2"/>
        <v>0</v>
      </c>
      <c r="BA44" s="459"/>
      <c r="BB44" s="453">
        <f t="shared" si="3"/>
        <v>0</v>
      </c>
      <c r="BC44" s="454"/>
      <c r="BD44" s="127">
        <f>SUMPRODUCT(F$14:AU$14,F44:AU44)+5!BD44</f>
        <v>0</v>
      </c>
      <c r="BE44" s="127">
        <f>IF(OR(1!BD44&gt;0,BD44&gt;0),BD44,0)</f>
        <v>0</v>
      </c>
    </row>
    <row r="45" spans="1:57" ht="12.75" customHeight="1">
      <c r="A45" s="96">
        <f>IF(1!B45&lt;&gt;"",1!B45,"")</f>
      </c>
      <c r="B45" s="98">
        <f>IF(1!C45&lt;&gt;"",1!C45,"")</f>
      </c>
      <c r="C45" s="77">
        <f>IF(1!D45&lt;&gt;"",1!D45,"")</f>
      </c>
      <c r="D45" s="77">
        <f>IF(1!E45&lt;&gt;"",1!E45,"")</f>
      </c>
      <c r="E45" s="78">
        <f>5!AV45</f>
        <v>0</v>
      </c>
      <c r="F45" s="82"/>
      <c r="G45" s="45"/>
      <c r="H45" s="45"/>
      <c r="I45" s="45"/>
      <c r="J45" s="45"/>
      <c r="K45" s="45"/>
      <c r="L45" s="4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64">
        <f t="shared" si="4"/>
        <v>0</v>
      </c>
      <c r="AW45" s="465"/>
      <c r="AX45" s="468">
        <f t="shared" si="5"/>
        <v>0</v>
      </c>
      <c r="AY45" s="469"/>
      <c r="AZ45" s="458">
        <f t="shared" si="2"/>
        <v>0</v>
      </c>
      <c r="BA45" s="459"/>
      <c r="BB45" s="453">
        <f t="shared" si="3"/>
        <v>0</v>
      </c>
      <c r="BC45" s="454"/>
      <c r="BD45" s="127">
        <f>SUMPRODUCT(F$14:AU$14,F45:AU45)+5!BD45</f>
        <v>0</v>
      </c>
      <c r="BE45" s="127">
        <f>IF(OR(1!BD45&gt;0,BD45&gt;0),BD45,0)</f>
        <v>0</v>
      </c>
    </row>
    <row r="46" spans="1:57" ht="12.75" customHeight="1">
      <c r="A46" s="96">
        <f>IF(1!B46&lt;&gt;"",1!B46,"")</f>
      </c>
      <c r="B46" s="98">
        <f>IF(1!C46&lt;&gt;"",1!C46,"")</f>
      </c>
      <c r="C46" s="77">
        <f>IF(1!D46&lt;&gt;"",1!D46,"")</f>
      </c>
      <c r="D46" s="77">
        <f>IF(1!E46&lt;&gt;"",1!E46,"")</f>
      </c>
      <c r="E46" s="78">
        <f>5!AV46</f>
        <v>0</v>
      </c>
      <c r="F46" s="82"/>
      <c r="G46" s="45"/>
      <c r="H46" s="45"/>
      <c r="I46" s="45"/>
      <c r="J46" s="45"/>
      <c r="K46" s="45"/>
      <c r="L46" s="4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64">
        <f t="shared" si="4"/>
        <v>0</v>
      </c>
      <c r="AW46" s="465"/>
      <c r="AX46" s="468">
        <f t="shared" si="5"/>
        <v>0</v>
      </c>
      <c r="AY46" s="469"/>
      <c r="AZ46" s="458">
        <f t="shared" si="2"/>
        <v>0</v>
      </c>
      <c r="BA46" s="459"/>
      <c r="BB46" s="453">
        <f t="shared" si="3"/>
        <v>0</v>
      </c>
      <c r="BC46" s="454"/>
      <c r="BD46" s="127">
        <f>SUMPRODUCT(F$14:AU$14,F46:AU46)+5!BD46</f>
        <v>0</v>
      </c>
      <c r="BE46" s="127">
        <f>IF(OR(1!BD46&gt;0,BD46&gt;0),BD46,0)</f>
        <v>0</v>
      </c>
    </row>
    <row r="47" spans="1:57" ht="12.75" customHeight="1">
      <c r="A47" s="96">
        <f>IF(1!B47&lt;&gt;"",1!B47,"")</f>
      </c>
      <c r="B47" s="98">
        <f>IF(1!C47&lt;&gt;"",1!C47,"")</f>
      </c>
      <c r="C47" s="77">
        <f>IF(1!D47&lt;&gt;"",1!D47,"")</f>
      </c>
      <c r="D47" s="77">
        <f>IF(1!E47&lt;&gt;"",1!E47,"")</f>
      </c>
      <c r="E47" s="78">
        <f>5!AV47</f>
        <v>0</v>
      </c>
      <c r="F47" s="82"/>
      <c r="G47" s="45"/>
      <c r="H47" s="45"/>
      <c r="I47" s="45"/>
      <c r="J47" s="45"/>
      <c r="K47" s="45"/>
      <c r="L47" s="4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64">
        <f t="shared" si="4"/>
        <v>0</v>
      </c>
      <c r="AW47" s="465"/>
      <c r="AX47" s="468">
        <f t="shared" si="5"/>
        <v>0</v>
      </c>
      <c r="AY47" s="469"/>
      <c r="AZ47" s="458">
        <f t="shared" si="2"/>
        <v>0</v>
      </c>
      <c r="BA47" s="459"/>
      <c r="BB47" s="453">
        <f t="shared" si="3"/>
        <v>0</v>
      </c>
      <c r="BC47" s="454"/>
      <c r="BD47" s="127">
        <f>SUMPRODUCT(F$14:AU$14,F47:AU47)+5!BD47</f>
        <v>0</v>
      </c>
      <c r="BE47" s="127">
        <f>IF(OR(1!BD47&gt;0,BD47&gt;0),BD47,0)</f>
        <v>0</v>
      </c>
    </row>
    <row r="48" spans="1:57" ht="12.75" customHeight="1">
      <c r="A48" s="96">
        <f>IF(1!B48&lt;&gt;"",1!B48,"")</f>
      </c>
      <c r="B48" s="98">
        <f>IF(1!C48&lt;&gt;"",1!C48,"")</f>
      </c>
      <c r="C48" s="77">
        <f>IF(1!D48&lt;&gt;"",1!D48,"")</f>
      </c>
      <c r="D48" s="77">
        <f>IF(1!E48&lt;&gt;"",1!E48,"")</f>
      </c>
      <c r="E48" s="78">
        <f>5!AV48</f>
        <v>0</v>
      </c>
      <c r="F48" s="82"/>
      <c r="G48" s="45"/>
      <c r="H48" s="45"/>
      <c r="I48" s="45"/>
      <c r="J48" s="45"/>
      <c r="K48" s="45"/>
      <c r="L48" s="4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64">
        <f t="shared" si="4"/>
        <v>0</v>
      </c>
      <c r="AW48" s="465"/>
      <c r="AX48" s="468">
        <f t="shared" si="5"/>
        <v>0</v>
      </c>
      <c r="AY48" s="469"/>
      <c r="AZ48" s="458">
        <f t="shared" si="2"/>
        <v>0</v>
      </c>
      <c r="BA48" s="459"/>
      <c r="BB48" s="453">
        <f t="shared" si="3"/>
        <v>0</v>
      </c>
      <c r="BC48" s="454"/>
      <c r="BD48" s="127">
        <f>SUMPRODUCT(F$14:AU$14,F48:AU48)+5!BD48</f>
        <v>0</v>
      </c>
      <c r="BE48" s="127">
        <f>IF(OR(1!BD48&gt;0,BD48&gt;0),BD48,0)</f>
        <v>0</v>
      </c>
    </row>
    <row r="49" spans="1:57" ht="12.75" customHeight="1" thickBot="1">
      <c r="A49" s="101">
        <f>IF(1!B49&lt;&gt;"",1!B49,"")</f>
      </c>
      <c r="B49" s="102">
        <f>IF(1!C49&lt;&gt;"",1!C49,"")</f>
      </c>
      <c r="C49" s="77">
        <f>IF(1!D49&lt;&gt;"",1!D49,"")</f>
      </c>
      <c r="D49" s="77">
        <f>IF(1!E49&lt;&gt;"",1!E49,"")</f>
      </c>
      <c r="E49" s="78">
        <f>5!AV49</f>
        <v>0</v>
      </c>
      <c r="F49" s="82"/>
      <c r="G49" s="45"/>
      <c r="H49" s="45"/>
      <c r="I49" s="45"/>
      <c r="J49" s="45"/>
      <c r="K49" s="45"/>
      <c r="L49" s="4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4">
        <f t="shared" si="4"/>
        <v>0</v>
      </c>
      <c r="AW49" s="465"/>
      <c r="AX49" s="468">
        <f t="shared" si="5"/>
        <v>0</v>
      </c>
      <c r="AY49" s="469"/>
      <c r="AZ49" s="458">
        <f t="shared" si="2"/>
        <v>0</v>
      </c>
      <c r="BA49" s="459"/>
      <c r="BB49" s="605">
        <f t="shared" si="3"/>
        <v>0</v>
      </c>
      <c r="BC49" s="606"/>
      <c r="BD49" s="127">
        <f>SUMPRODUCT(F$14:AU$14,F49:AU49)+5!BD49</f>
        <v>0</v>
      </c>
      <c r="BE49" s="127">
        <f>IF(OR(1!BD49&gt;0,BD49&gt;0),BD49,0)</f>
        <v>0</v>
      </c>
    </row>
    <row r="50" spans="1:57" ht="12.75" customHeight="1" thickBot="1" thickTop="1">
      <c r="A50" s="69"/>
      <c r="B50" s="70" t="s">
        <v>67</v>
      </c>
      <c r="C50" s="79"/>
      <c r="D50" s="70">
        <f>COUNT(D26:D49)</f>
        <v>0</v>
      </c>
      <c r="E50" s="167">
        <f aca="true" t="shared" si="6" ref="E50:AU50">SUM(E26:E49)</f>
        <v>0</v>
      </c>
      <c r="F50" s="80">
        <f t="shared" si="6"/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1">
        <f t="shared" si="6"/>
        <v>0</v>
      </c>
      <c r="O50" s="51">
        <f t="shared" si="6"/>
        <v>0</v>
      </c>
      <c r="P50" s="51">
        <f t="shared" si="6"/>
        <v>0</v>
      </c>
      <c r="Q50" s="51">
        <f t="shared" si="6"/>
        <v>0</v>
      </c>
      <c r="R50" s="51">
        <f t="shared" si="6"/>
        <v>0</v>
      </c>
      <c r="S50" s="51">
        <f t="shared" si="6"/>
        <v>0</v>
      </c>
      <c r="T50" s="51">
        <f t="shared" si="6"/>
        <v>0</v>
      </c>
      <c r="U50" s="51">
        <f t="shared" si="6"/>
        <v>0</v>
      </c>
      <c r="V50" s="51">
        <f t="shared" si="6"/>
        <v>0</v>
      </c>
      <c r="W50" s="51">
        <f t="shared" si="6"/>
        <v>0</v>
      </c>
      <c r="X50" s="51">
        <f t="shared" si="6"/>
        <v>0</v>
      </c>
      <c r="Y50" s="51">
        <f t="shared" si="6"/>
        <v>0</v>
      </c>
      <c r="Z50" s="51">
        <f t="shared" si="6"/>
        <v>0</v>
      </c>
      <c r="AA50" s="51">
        <f t="shared" si="6"/>
        <v>0</v>
      </c>
      <c r="AB50" s="51">
        <f t="shared" si="6"/>
        <v>0</v>
      </c>
      <c r="AC50" s="51">
        <f t="shared" si="6"/>
        <v>0</v>
      </c>
      <c r="AD50" s="51">
        <f t="shared" si="6"/>
        <v>0</v>
      </c>
      <c r="AE50" s="51">
        <f t="shared" si="6"/>
        <v>0</v>
      </c>
      <c r="AF50" s="51">
        <f t="shared" si="6"/>
        <v>0</v>
      </c>
      <c r="AG50" s="51">
        <f t="shared" si="6"/>
        <v>0</v>
      </c>
      <c r="AH50" s="51">
        <f t="shared" si="6"/>
        <v>0</v>
      </c>
      <c r="AI50" s="51">
        <f t="shared" si="6"/>
        <v>0</v>
      </c>
      <c r="AJ50" s="51">
        <f t="shared" si="6"/>
        <v>0</v>
      </c>
      <c r="AK50" s="51">
        <f t="shared" si="6"/>
        <v>0</v>
      </c>
      <c r="AL50" s="51">
        <f t="shared" si="6"/>
        <v>0</v>
      </c>
      <c r="AM50" s="51">
        <f t="shared" si="6"/>
        <v>0</v>
      </c>
      <c r="AN50" s="51">
        <f t="shared" si="6"/>
        <v>0</v>
      </c>
      <c r="AO50" s="51">
        <f t="shared" si="6"/>
        <v>0</v>
      </c>
      <c r="AP50" s="51">
        <f t="shared" si="6"/>
        <v>0</v>
      </c>
      <c r="AQ50" s="51">
        <f t="shared" si="6"/>
        <v>0</v>
      </c>
      <c r="AR50" s="51">
        <f t="shared" si="6"/>
        <v>0</v>
      </c>
      <c r="AS50" s="51">
        <f t="shared" si="6"/>
        <v>0</v>
      </c>
      <c r="AT50" s="51">
        <f t="shared" si="6"/>
        <v>0</v>
      </c>
      <c r="AU50" s="51">
        <f t="shared" si="6"/>
        <v>0</v>
      </c>
      <c r="AV50" s="622">
        <f>SUM(AV26:AW49)</f>
        <v>0</v>
      </c>
      <c r="AW50" s="471"/>
      <c r="AX50" s="473"/>
      <c r="AY50" s="474"/>
      <c r="AZ50" s="603">
        <f>SUM(AZ26:BA49)</f>
        <v>0</v>
      </c>
      <c r="BA50" s="472"/>
      <c r="BB50" s="603">
        <f>SUM(BB26:BC49)</f>
        <v>0</v>
      </c>
      <c r="BC50" s="431"/>
      <c r="BD50" s="127">
        <f>SUM(BD26:BD49)</f>
        <v>0</v>
      </c>
      <c r="BE50" s="127"/>
    </row>
    <row r="51" spans="1:57" ht="15" customHeight="1" thickTop="1">
      <c r="A51" s="618" t="s">
        <v>36</v>
      </c>
      <c r="B51" s="619"/>
      <c r="C51" s="540">
        <f>IF(AV50&gt;0,(AV50-BD50)/(BB12+BB13+BB15),0)</f>
        <v>0</v>
      </c>
      <c r="D51" s="541"/>
      <c r="E51" s="161"/>
      <c r="F51" s="160">
        <f aca="true" t="shared" si="7" ref="F51:AU51">IF(SUM(F12:F13)=1,SUM(F26:F49),"")</f>
      </c>
      <c r="G51" s="160">
        <f t="shared" si="7"/>
      </c>
      <c r="H51" s="160">
        <f t="shared" si="7"/>
      </c>
      <c r="I51" s="160">
        <f t="shared" si="7"/>
      </c>
      <c r="J51" s="160">
        <f t="shared" si="7"/>
      </c>
      <c r="K51" s="160">
        <f t="shared" si="7"/>
      </c>
      <c r="L51" s="160">
        <f t="shared" si="7"/>
      </c>
      <c r="M51" s="160">
        <f t="shared" si="7"/>
      </c>
      <c r="N51" s="160">
        <f t="shared" si="7"/>
      </c>
      <c r="O51" s="160">
        <f t="shared" si="7"/>
      </c>
      <c r="P51" s="160">
        <f t="shared" si="7"/>
      </c>
      <c r="Q51" s="160">
        <f t="shared" si="7"/>
      </c>
      <c r="R51" s="160">
        <f t="shared" si="7"/>
      </c>
      <c r="S51" s="160">
        <f t="shared" si="7"/>
      </c>
      <c r="T51" s="160">
        <f t="shared" si="7"/>
      </c>
      <c r="U51" s="160">
        <f t="shared" si="7"/>
      </c>
      <c r="V51" s="160">
        <f t="shared" si="7"/>
      </c>
      <c r="W51" s="160">
        <f t="shared" si="7"/>
      </c>
      <c r="X51" s="160">
        <f t="shared" si="7"/>
      </c>
      <c r="Y51" s="160">
        <f t="shared" si="7"/>
      </c>
      <c r="Z51" s="160">
        <f t="shared" si="7"/>
      </c>
      <c r="AA51" s="160">
        <f t="shared" si="7"/>
      </c>
      <c r="AB51" s="160">
        <f t="shared" si="7"/>
      </c>
      <c r="AC51" s="160">
        <f t="shared" si="7"/>
      </c>
      <c r="AD51" s="160">
        <f t="shared" si="7"/>
      </c>
      <c r="AE51" s="160">
        <f t="shared" si="7"/>
      </c>
      <c r="AF51" s="160">
        <f t="shared" si="7"/>
      </c>
      <c r="AG51" s="160">
        <f t="shared" si="7"/>
      </c>
      <c r="AH51" s="160">
        <f t="shared" si="7"/>
      </c>
      <c r="AI51" s="160">
        <f t="shared" si="7"/>
      </c>
      <c r="AJ51" s="160">
        <f t="shared" si="7"/>
      </c>
      <c r="AK51" s="160">
        <f t="shared" si="7"/>
      </c>
      <c r="AL51" s="160">
        <f t="shared" si="7"/>
      </c>
      <c r="AM51" s="160">
        <f t="shared" si="7"/>
      </c>
      <c r="AN51" s="160">
        <f t="shared" si="7"/>
      </c>
      <c r="AO51" s="160">
        <f t="shared" si="7"/>
      </c>
      <c r="AP51" s="160">
        <f t="shared" si="7"/>
      </c>
      <c r="AQ51" s="160">
        <f t="shared" si="7"/>
      </c>
      <c r="AR51" s="160">
        <f t="shared" si="7"/>
      </c>
      <c r="AS51" s="160">
        <f t="shared" si="7"/>
      </c>
      <c r="AT51" s="160">
        <f t="shared" si="7"/>
      </c>
      <c r="AU51" s="160">
        <f t="shared" si="7"/>
      </c>
      <c r="AV51" s="160"/>
      <c r="AW51" s="160"/>
      <c r="AX51" s="160"/>
      <c r="AY51" s="160"/>
      <c r="AZ51" s="160"/>
      <c r="BA51" s="160"/>
      <c r="BB51" s="160"/>
      <c r="BC51" s="160"/>
      <c r="BD51" s="127" t="s">
        <v>180</v>
      </c>
      <c r="BE51" s="127">
        <f>COUNTIF(BE26:BE49,"&gt;0")</f>
        <v>0</v>
      </c>
    </row>
    <row r="52" spans="1:57" ht="15" customHeight="1" thickBot="1">
      <c r="A52" s="620"/>
      <c r="B52" s="621"/>
      <c r="C52" s="542"/>
      <c r="D52" s="543"/>
      <c r="E52" s="162"/>
      <c r="F52" s="163">
        <f>IF(AND(F51&lt;3,F51&gt;0),1,"")</f>
      </c>
      <c r="G52" s="163">
        <f aca="true" t="shared" si="8" ref="G52:AU52">IF(AND(G51&lt;3,G51&gt;0),1,"")</f>
      </c>
      <c r="H52" s="163">
        <f t="shared" si="8"/>
      </c>
      <c r="I52" s="163">
        <f t="shared" si="8"/>
      </c>
      <c r="J52" s="163">
        <f t="shared" si="8"/>
      </c>
      <c r="K52" s="163">
        <f t="shared" si="8"/>
      </c>
      <c r="L52" s="163">
        <f t="shared" si="8"/>
      </c>
      <c r="M52" s="163">
        <f t="shared" si="8"/>
      </c>
      <c r="N52" s="163">
        <f t="shared" si="8"/>
      </c>
      <c r="O52" s="163">
        <f t="shared" si="8"/>
      </c>
      <c r="P52" s="163">
        <f t="shared" si="8"/>
      </c>
      <c r="Q52" s="163">
        <f t="shared" si="8"/>
      </c>
      <c r="R52" s="163">
        <f t="shared" si="8"/>
      </c>
      <c r="S52" s="163">
        <f t="shared" si="8"/>
      </c>
      <c r="T52" s="163">
        <f t="shared" si="8"/>
      </c>
      <c r="U52" s="163">
        <f t="shared" si="8"/>
      </c>
      <c r="V52" s="163">
        <f t="shared" si="8"/>
      </c>
      <c r="W52" s="163">
        <f t="shared" si="8"/>
      </c>
      <c r="X52" s="163">
        <f t="shared" si="8"/>
      </c>
      <c r="Y52" s="163">
        <f t="shared" si="8"/>
      </c>
      <c r="Z52" s="163">
        <f t="shared" si="8"/>
      </c>
      <c r="AA52" s="163">
        <f t="shared" si="8"/>
      </c>
      <c r="AB52" s="163">
        <f t="shared" si="8"/>
      </c>
      <c r="AC52" s="163">
        <f t="shared" si="8"/>
      </c>
      <c r="AD52" s="163">
        <f t="shared" si="8"/>
      </c>
      <c r="AE52" s="163">
        <f t="shared" si="8"/>
      </c>
      <c r="AF52" s="163">
        <f t="shared" si="8"/>
      </c>
      <c r="AG52" s="163">
        <f t="shared" si="8"/>
      </c>
      <c r="AH52" s="163">
        <f t="shared" si="8"/>
      </c>
      <c r="AI52" s="163">
        <f t="shared" si="8"/>
      </c>
      <c r="AJ52" s="163">
        <f t="shared" si="8"/>
      </c>
      <c r="AK52" s="163">
        <f t="shared" si="8"/>
      </c>
      <c r="AL52" s="163">
        <f t="shared" si="8"/>
      </c>
      <c r="AM52" s="163">
        <f t="shared" si="8"/>
      </c>
      <c r="AN52" s="163">
        <f t="shared" si="8"/>
      </c>
      <c r="AO52" s="163">
        <f t="shared" si="8"/>
      </c>
      <c r="AP52" s="163">
        <f t="shared" si="8"/>
      </c>
      <c r="AQ52" s="163">
        <f t="shared" si="8"/>
      </c>
      <c r="AR52" s="163">
        <f t="shared" si="8"/>
      </c>
      <c r="AS52" s="163">
        <f t="shared" si="8"/>
      </c>
      <c r="AT52" s="163">
        <f t="shared" si="8"/>
      </c>
      <c r="AU52" s="163">
        <f t="shared" si="8"/>
      </c>
      <c r="AV52" s="163">
        <f>SUM(F52:AU52)</f>
        <v>0</v>
      </c>
      <c r="AW52" s="163">
        <f>AV52+5!AW52</f>
        <v>0</v>
      </c>
      <c r="AX52" s="163"/>
      <c r="AY52" s="163"/>
      <c r="AZ52" s="163"/>
      <c r="BA52" s="163"/>
      <c r="BB52" s="163"/>
      <c r="BC52" s="163"/>
      <c r="BD52" s="127" t="s">
        <v>179</v>
      </c>
      <c r="BE52" s="127" t="e">
        <f>BD50/BE51</f>
        <v>#DIV/0!</v>
      </c>
    </row>
    <row r="53" spans="6:49" ht="12.75" thickTop="1">
      <c r="F53" s="127">
        <f>IF(AND(F51&lt;8,F51&gt;0),1,"")</f>
      </c>
      <c r="G53" s="127">
        <f aca="true" t="shared" si="9" ref="G53:AU53">IF(AND(G51&lt;8,G51&gt;0),1,"")</f>
      </c>
      <c r="H53" s="127">
        <f t="shared" si="9"/>
      </c>
      <c r="I53" s="127">
        <f t="shared" si="9"/>
      </c>
      <c r="J53" s="127">
        <f t="shared" si="9"/>
      </c>
      <c r="K53" s="127">
        <f t="shared" si="9"/>
      </c>
      <c r="L53" s="127">
        <f t="shared" si="9"/>
      </c>
      <c r="M53" s="127">
        <f t="shared" si="9"/>
      </c>
      <c r="N53" s="127">
        <f t="shared" si="9"/>
      </c>
      <c r="O53" s="127">
        <f t="shared" si="9"/>
      </c>
      <c r="P53" s="127">
        <f t="shared" si="9"/>
      </c>
      <c r="Q53" s="127">
        <f t="shared" si="9"/>
      </c>
      <c r="R53" s="127">
        <f t="shared" si="9"/>
      </c>
      <c r="S53" s="127">
        <f t="shared" si="9"/>
      </c>
      <c r="T53" s="127">
        <f t="shared" si="9"/>
      </c>
      <c r="U53" s="127">
        <f t="shared" si="9"/>
      </c>
      <c r="V53" s="127">
        <f t="shared" si="9"/>
      </c>
      <c r="W53" s="127">
        <f t="shared" si="9"/>
      </c>
      <c r="X53" s="127">
        <f t="shared" si="9"/>
      </c>
      <c r="Y53" s="127">
        <f t="shared" si="9"/>
      </c>
      <c r="Z53" s="127">
        <f t="shared" si="9"/>
      </c>
      <c r="AA53" s="127">
        <f t="shared" si="9"/>
      </c>
      <c r="AB53" s="127">
        <f t="shared" si="9"/>
      </c>
      <c r="AC53" s="127">
        <f t="shared" si="9"/>
      </c>
      <c r="AD53" s="127">
        <f t="shared" si="9"/>
      </c>
      <c r="AE53" s="127">
        <f t="shared" si="9"/>
      </c>
      <c r="AF53" s="127">
        <f t="shared" si="9"/>
      </c>
      <c r="AG53" s="127">
        <f t="shared" si="9"/>
      </c>
      <c r="AH53" s="127">
        <f t="shared" si="9"/>
      </c>
      <c r="AI53" s="127">
        <f t="shared" si="9"/>
      </c>
      <c r="AJ53" s="127">
        <f t="shared" si="9"/>
      </c>
      <c r="AK53" s="127">
        <f t="shared" si="9"/>
      </c>
      <c r="AL53" s="127">
        <f t="shared" si="9"/>
      </c>
      <c r="AM53" s="127">
        <f t="shared" si="9"/>
      </c>
      <c r="AN53" s="127">
        <f t="shared" si="9"/>
      </c>
      <c r="AO53" s="127">
        <f t="shared" si="9"/>
      </c>
      <c r="AP53" s="127">
        <f t="shared" si="9"/>
      </c>
      <c r="AQ53" s="127">
        <f t="shared" si="9"/>
      </c>
      <c r="AR53" s="127">
        <f t="shared" si="9"/>
      </c>
      <c r="AS53" s="127">
        <f t="shared" si="9"/>
      </c>
      <c r="AT53" s="127">
        <f t="shared" si="9"/>
      </c>
      <c r="AU53" s="127">
        <f t="shared" si="9"/>
      </c>
      <c r="AV53" s="127">
        <f>SUM(F53:AU53)</f>
        <v>0</v>
      </c>
      <c r="AW53" s="127">
        <f>AV53+5!AW53</f>
        <v>0</v>
      </c>
    </row>
    <row r="58" spans="17:50" ht="12"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7:50" ht="12"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7:50" ht="12"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7:50" ht="12"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7:50" ht="12"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7:50" ht="12"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7:50" ht="12"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7:50" ht="12"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7:50" ht="12"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7:50" ht="12"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7:50" ht="12"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7:50" ht="12"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7:50" ht="12"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7:50" ht="12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7:50" ht="12"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</sheetData>
  <sheetProtection sheet="1" objects="1" scenarios="1"/>
  <mergeCells count="170">
    <mergeCell ref="AZ25:BA25"/>
    <mergeCell ref="AX24:AY24"/>
    <mergeCell ref="AZ24:BA24"/>
    <mergeCell ref="AV23:AW23"/>
    <mergeCell ref="AZ23:BA23"/>
    <mergeCell ref="AX23:AY23"/>
    <mergeCell ref="AX25:AY25"/>
    <mergeCell ref="BC9:BC11"/>
    <mergeCell ref="AV9:AV11"/>
    <mergeCell ref="F17:AU18"/>
    <mergeCell ref="BB15:BC15"/>
    <mergeCell ref="BB14:BC14"/>
    <mergeCell ref="BB13:BC13"/>
    <mergeCell ref="AV18:AW18"/>
    <mergeCell ref="BB12:BC12"/>
    <mergeCell ref="BB18:BC18"/>
    <mergeCell ref="AZ12:BA12"/>
    <mergeCell ref="AX19:AY19"/>
    <mergeCell ref="AZ22:BA22"/>
    <mergeCell ref="AV22:AW22"/>
    <mergeCell ref="AZ21:BA21"/>
    <mergeCell ref="AX21:AY21"/>
    <mergeCell ref="AV19:AW19"/>
    <mergeCell ref="AV20:AW20"/>
    <mergeCell ref="AX20:AY20"/>
    <mergeCell ref="AZ20:BA20"/>
    <mergeCell ref="AX22:AY22"/>
    <mergeCell ref="A10:A11"/>
    <mergeCell ref="B9:E9"/>
    <mergeCell ref="AW9:BB10"/>
    <mergeCell ref="AW11:BB11"/>
    <mergeCell ref="AV17:BC17"/>
    <mergeCell ref="AZ18:BA18"/>
    <mergeCell ref="AX18:AY18"/>
    <mergeCell ref="AZ13:BA13"/>
    <mergeCell ref="AZ14:BA14"/>
    <mergeCell ref="AV16:BC16"/>
    <mergeCell ref="AZ15:BA15"/>
    <mergeCell ref="BB23:BC23"/>
    <mergeCell ref="BB19:BC19"/>
    <mergeCell ref="BB21:BC21"/>
    <mergeCell ref="BB22:BC22"/>
    <mergeCell ref="BB20:BC20"/>
    <mergeCell ref="AZ26:BA26"/>
    <mergeCell ref="BB26:BC26"/>
    <mergeCell ref="BB24:BC24"/>
    <mergeCell ref="AZ29:BA29"/>
    <mergeCell ref="BB29:BC29"/>
    <mergeCell ref="AZ28:BA28"/>
    <mergeCell ref="BB28:BC28"/>
    <mergeCell ref="AZ27:BA27"/>
    <mergeCell ref="BB27:BC27"/>
    <mergeCell ref="BB25:BC25"/>
    <mergeCell ref="AZ30:BA30"/>
    <mergeCell ref="BB30:BC30"/>
    <mergeCell ref="AZ31:BA31"/>
    <mergeCell ref="BB31:BC31"/>
    <mergeCell ref="AZ32:BA32"/>
    <mergeCell ref="BB32:BC32"/>
    <mergeCell ref="AZ33:BA33"/>
    <mergeCell ref="BB33:BC33"/>
    <mergeCell ref="AZ34:BA34"/>
    <mergeCell ref="BB34:BC34"/>
    <mergeCell ref="AZ35:BA35"/>
    <mergeCell ref="BB35:BC35"/>
    <mergeCell ref="AZ36:BA36"/>
    <mergeCell ref="BB36:BC36"/>
    <mergeCell ref="AZ37:BA37"/>
    <mergeCell ref="BB37:BC37"/>
    <mergeCell ref="AZ38:BA38"/>
    <mergeCell ref="BB38:BC38"/>
    <mergeCell ref="AZ39:BA39"/>
    <mergeCell ref="BB39:BC39"/>
    <mergeCell ref="AZ40:BA40"/>
    <mergeCell ref="BB40:BC40"/>
    <mergeCell ref="AZ41:BA41"/>
    <mergeCell ref="BB41:BC41"/>
    <mergeCell ref="AZ42:BA42"/>
    <mergeCell ref="BB42:BC42"/>
    <mergeCell ref="AZ43:BA43"/>
    <mergeCell ref="BB43:BC43"/>
    <mergeCell ref="BB46:BC46"/>
    <mergeCell ref="AZ47:BA47"/>
    <mergeCell ref="BB47:BC47"/>
    <mergeCell ref="AZ44:BA44"/>
    <mergeCell ref="BB44:BC44"/>
    <mergeCell ref="AZ45:BA45"/>
    <mergeCell ref="BB45:BC45"/>
    <mergeCell ref="AZ50:BA50"/>
    <mergeCell ref="BB50:BC50"/>
    <mergeCell ref="AZ19:BA19"/>
    <mergeCell ref="AV21:AW21"/>
    <mergeCell ref="AZ48:BA48"/>
    <mergeCell ref="BB48:BC48"/>
    <mergeCell ref="AZ49:BA49"/>
    <mergeCell ref="BB49:BC49"/>
    <mergeCell ref="AZ46:BA46"/>
    <mergeCell ref="AV24:AW24"/>
    <mergeCell ref="AV26:AW26"/>
    <mergeCell ref="AV27:AW27"/>
    <mergeCell ref="AV28:AW28"/>
    <mergeCell ref="AV29:AW29"/>
    <mergeCell ref="AV30:AW30"/>
    <mergeCell ref="AV31:AW31"/>
    <mergeCell ref="AV32:AW32"/>
    <mergeCell ref="AV33:AW33"/>
    <mergeCell ref="AV38:AW38"/>
    <mergeCell ref="AV39:AW39"/>
    <mergeCell ref="AV34:AW34"/>
    <mergeCell ref="AV35:AW35"/>
    <mergeCell ref="AV36:AW36"/>
    <mergeCell ref="AV37:AW37"/>
    <mergeCell ref="AV47:AW47"/>
    <mergeCell ref="AV48:AW48"/>
    <mergeCell ref="AV42:AW42"/>
    <mergeCell ref="AV43:AW43"/>
    <mergeCell ref="AV44:AW44"/>
    <mergeCell ref="AV45:AW45"/>
    <mergeCell ref="AX28:AY28"/>
    <mergeCell ref="AX29:AY29"/>
    <mergeCell ref="AX30:AY30"/>
    <mergeCell ref="AX31:AY31"/>
    <mergeCell ref="AX26:AY26"/>
    <mergeCell ref="A25:AW25"/>
    <mergeCell ref="AO16:AU16"/>
    <mergeCell ref="AX42:AY42"/>
    <mergeCell ref="AA16:AG16"/>
    <mergeCell ref="AH16:AN16"/>
    <mergeCell ref="A16:E16"/>
    <mergeCell ref="C17:C18"/>
    <mergeCell ref="D17:D18"/>
    <mergeCell ref="AX27:AY27"/>
    <mergeCell ref="AX38:AY38"/>
    <mergeCell ref="AX39:AY39"/>
    <mergeCell ref="AX37:AY37"/>
    <mergeCell ref="AX41:AY41"/>
    <mergeCell ref="AX32:AY32"/>
    <mergeCell ref="AX33:AY33"/>
    <mergeCell ref="AX34:AY34"/>
    <mergeCell ref="AX35:AY35"/>
    <mergeCell ref="A51:B52"/>
    <mergeCell ref="C51:D52"/>
    <mergeCell ref="AX44:AY44"/>
    <mergeCell ref="AX40:AY40"/>
    <mergeCell ref="AV50:AW50"/>
    <mergeCell ref="AV49:AW49"/>
    <mergeCell ref="AV40:AW40"/>
    <mergeCell ref="AV41:AW41"/>
    <mergeCell ref="AX43:AY43"/>
    <mergeCell ref="AV46:AW46"/>
    <mergeCell ref="A15:E15"/>
    <mergeCell ref="F16:L16"/>
    <mergeCell ref="AX50:AY50"/>
    <mergeCell ref="AX46:AY46"/>
    <mergeCell ref="T16:Z16"/>
    <mergeCell ref="M16:S16"/>
    <mergeCell ref="AX47:AY47"/>
    <mergeCell ref="AX48:AY48"/>
    <mergeCell ref="AX49:AY49"/>
    <mergeCell ref="AX36:AY36"/>
    <mergeCell ref="A14:E14"/>
    <mergeCell ref="AX45:AY45"/>
    <mergeCell ref="A6:A7"/>
    <mergeCell ref="A17:A18"/>
    <mergeCell ref="B17:B18"/>
    <mergeCell ref="A13:E13"/>
    <mergeCell ref="A12:E12"/>
    <mergeCell ref="B11:E11"/>
    <mergeCell ref="B10:E10"/>
    <mergeCell ref="E17:E18"/>
  </mergeCells>
  <printOptions/>
  <pageMargins left="0.5905511811023623" right="0.35433070866141736" top="0.4330708661417323" bottom="0.35433070866141736" header="0.31496062992125984" footer="0.11811023622047245"/>
  <pageSetup fitToHeight="1" fitToWidth="1" horizontalDpi="600" verticalDpi="600" orientation="landscape" paperSize="9" scale="73"/>
  <headerFooter alignWithMargins="0">
    <oddFooter>&amp;C&amp;8 30.82.321 d -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BE72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2" width="11.625" style="11" customWidth="1"/>
    <col min="3" max="3" width="3.125" style="12" customWidth="1"/>
    <col min="4" max="4" width="2.625" style="11" customWidth="1"/>
    <col min="5" max="5" width="3.125" style="11" customWidth="1"/>
    <col min="6" max="14" width="2.625" style="11" customWidth="1"/>
    <col min="15" max="50" width="2.625" style="12" customWidth="1"/>
    <col min="51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B1" s="1"/>
      <c r="C1" s="2"/>
      <c r="D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1:55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40.5" customHeight="1">
      <c r="A4" s="1"/>
      <c r="B4" s="1"/>
      <c r="C4" s="2"/>
      <c r="D4" s="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4" s="3" customFormat="1" ht="20.25" customHeight="1">
      <c r="A5" s="9" t="s">
        <v>143</v>
      </c>
      <c r="B5" s="9"/>
      <c r="C5" s="10"/>
      <c r="D5" s="9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5" s="3" customFormat="1" ht="15" customHeight="1">
      <c r="A6" s="601" t="s">
        <v>208</v>
      </c>
      <c r="B6" s="9"/>
      <c r="C6" s="10"/>
      <c r="D6" s="9"/>
      <c r="E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7.25" customHeight="1">
      <c r="A7" s="601"/>
      <c r="B7" s="9"/>
      <c r="C7" s="10"/>
      <c r="D7" s="9"/>
      <c r="E7" s="9"/>
      <c r="O7" s="1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1" ht="6" customHeight="1" thickBot="1">
      <c r="A8" s="13"/>
      <c r="O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72" t="s">
        <v>161</v>
      </c>
      <c r="B9" s="423" t="s">
        <v>29</v>
      </c>
      <c r="C9" s="406"/>
      <c r="D9" s="406"/>
      <c r="E9" s="407"/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723"/>
      <c r="AW9" s="348" t="s">
        <v>45</v>
      </c>
      <c r="AX9" s="349"/>
      <c r="AY9" s="349"/>
      <c r="AZ9" s="349"/>
      <c r="BA9" s="349"/>
      <c r="BB9" s="350"/>
      <c r="BC9" s="720"/>
    </row>
    <row r="10" spans="1:55" ht="12.75" customHeight="1">
      <c r="A10" s="712">
        <f>IF(1!A10="","",IF(F11&lt;5!F11,6!A10+1,6!A10))</f>
      </c>
      <c r="B10" s="424" t="s">
        <v>30</v>
      </c>
      <c r="C10" s="425"/>
      <c r="D10" s="425"/>
      <c r="E10" s="426"/>
      <c r="F10" s="111" t="e">
        <f>IF(6!M10="",IF(OR(AND(OR(6!L11=1,6!L11=5,6!L11=7,6!L11=8,6!L11=10,6!L11=12),6!L10&gt;30),AND(OR(6!L11=9,6!L11=11),6!L10&gt;29)),1,6!L10+1),IF(6!T10="",IF(OR(AND(OR(6!S11=1,6!S11=5,6!S11=7,6!S11=8,6!S11=10,6!S11=12),6!S10&gt;30),AND(OR(6!S11=9,6!S11=11),6!S10&gt;29)),1,6!S10+1),IF(6!AA10="",IF(OR(AND(OR(6!Z11=1,6!Z11=5,6!Z11=7,6!Z11=8,6!Z11=10,6!Z11=12),6!Z10&gt;30),AND(OR(6!Z11=9,6!Z11=11),6!Z10&gt;29)),1,6!Z10+1),IF(6!AH10="",IF(OR(AND(OR(6!AG11=1,6!AG11=5,6!AG11=7,6!AG11=8,6!AG11=10,6!AG11=12),6!AG10&gt;30),AND(OR(6!AG11=9,6!AG11=11),6!AG10&gt;29)),1,6!AG10+1),IF(6!AO10="",IF(AND(OR(6!AN11=1,6!AN11=5,6!AN11=7,6!AN11=8,6!AN11=10,6!AN11=12),6!AN10&gt;30),1,IF(AND(6!AN11=11,6!AN10&gt;29),1,6!AN10+1)))))))</f>
        <v>#VALUE!</v>
      </c>
      <c r="G10" s="111" t="e">
        <f>IF(AND(F10="",7!F10&gt;(1!R6-1)),"",IF(F11=2,IF(F10&lt;28,IF(1!$L10&gt;0,F10+1,""),1),IF(OR(F11=4,F11=6,F11=9,F11=11),IF(F10&lt;30,IF(1!$L10&gt;0,F10+1,""),1),IF(F10&lt;31,IF(1!$L10&gt;0,F10+1,""),1))))</f>
        <v>#VALUE!</v>
      </c>
      <c r="H10" s="111" t="e">
        <f>IF(G10="","",IF(G11=2,IF(G10&lt;28,IF(1!$L10&gt;0,G10+1,""),1),IF(OR(G11=4,G11=6,G11=9,G11=11),IF(G10&lt;30,IF(1!$L10&gt;0,G10+1,""),1),IF(G10&lt;31,IF(1!$L10&gt;0,G10+1,""),1))))</f>
        <v>#VALUE!</v>
      </c>
      <c r="I10" s="111" t="e">
        <f>IF(H10="","",IF(H11=2,IF(H10&lt;28,IF(1!$L10&gt;0,H10+1,""),1),IF(OR(H11=4,H11=6,H11=9,H11=11),IF(H10&lt;30,IF(1!$L10&gt;0,H10+1,""),1),IF(H10&lt;31,IF(1!$L10&gt;0,H10+1,""),1))))</f>
        <v>#VALUE!</v>
      </c>
      <c r="J10" s="111" t="e">
        <f>IF(I10="","",IF(I11=2,IF(I10&lt;28,IF(1!$L10&gt;0,I10+1,""),1),IF(OR(I11=4,I11=6,I11=9,I11=11),IF(I10&lt;30,IF(1!$L10&gt;0,I10+1,""),1),IF(I10&lt;31,IF(1!$L10&gt;0,I10+1,""),1))))</f>
        <v>#VALUE!</v>
      </c>
      <c r="K10" s="111" t="e">
        <f>IF(J10="","",IF(J11=2,IF(J10&lt;28,IF(1!$L10&gt;0,J10+1,""),1),IF(OR(J11=4,J11=6,J11=9,J11=11),IF(J10&lt;30,IF(1!$L10&gt;0,J10+1,""),1),IF(J10&lt;31,IF(1!$L10&gt;0,J10+1,""),1))))</f>
        <v>#VALUE!</v>
      </c>
      <c r="L10" s="111" t="e">
        <f>IF(K10="","",IF(K11=2,IF(K10&lt;28,IF(1!$L10&gt;0,K10+1,""),1),IF(OR(K11=4,K11=6,K11=9,K11=11),IF(K10&lt;30,IF(1!$L10&gt;0,K10+1,""),1),IF(K10&lt;31,IF(1!$L10&gt;0,K10+1,""),1))))</f>
        <v>#VALUE!</v>
      </c>
      <c r="M10" s="112" t="e">
        <f>IF(AND(OR(L10="",L10&gt;(1!R6-1)),1!Y5=1),"",IF(AND(OR(L11=4,L11=6,L11=9,L11=11),L10=30),"",IF(AND(OR(L11=1,L11=3,L11=5,L11=7,L11=8,L11=10,L11=12),L10=31),"",IF(L10&gt;E10,IF(L11=2,IF(L10&lt;28,IF($K10&gt;0,L10+1,""),1),IF(OR(L11=4,L11=6,L11=9,L11=11),IF(L10&lt;30,IF($K10&gt;0,L10+1,""),1),IF(L10&lt;31,IF($K10&gt;0,L10+1,""),1))),""))))</f>
        <v>#VALUE!</v>
      </c>
      <c r="N10" s="111" t="e">
        <f>IF(M10="","",IF(M11=2,IF(M10&lt;28,IF(1!$L10&gt;0,M10+1,""),1),IF(OR(M11=4,M11=6,M11=9,M11=11),IF(M10&lt;30,IF(1!$L10&gt;0,M10+1,""),1),IF(M10&lt;31,IF(1!$L10&gt;0,M10+1,""),1))))</f>
        <v>#VALUE!</v>
      </c>
      <c r="O10" s="111" t="e">
        <f>IF(N10="","",IF(N11=2,IF(N10&lt;28,IF(1!$L10&gt;0,N10+1,""),1),IF(OR(N11=4,N11=6,N11=9,N11=11),IF(N10&lt;30,IF(1!$L10&gt;0,N10+1,""),1),IF(N10&lt;31,IF(1!$L10&gt;0,N10+1,""),1))))</f>
        <v>#VALUE!</v>
      </c>
      <c r="P10" s="111" t="e">
        <f>IF(O10="","",IF(O11=2,IF(O10&lt;28,IF(1!$L10&gt;0,O10+1,""),1),IF(OR(O11=4,O11=6,O11=9,O11=11),IF(O10&lt;30,IF(1!$L10&gt;0,O10+1,""),1),IF(O10&lt;31,IF(1!$L10&gt;0,O10+1,""),1))))</f>
        <v>#VALUE!</v>
      </c>
      <c r="Q10" s="111" t="e">
        <f>IF(P10="","",IF(P11=2,IF(P10&lt;28,IF(1!$L10&gt;0,P10+1,""),1),IF(OR(P11=4,P11=6,P11=9,P11=11),IF(P10&lt;30,IF(1!$L10&gt;0,P10+1,""),1),IF(P10&lt;31,IF(1!$L10&gt;0,P10+1,""),1))))</f>
        <v>#VALUE!</v>
      </c>
      <c r="R10" s="111" t="e">
        <f>IF(Q10="","",IF(Q11=2,IF(Q10&lt;28,IF(1!$L10&gt;0,Q10+1,""),1),IF(OR(Q11=4,Q11=6,Q11=9,Q11=11),IF(Q10&lt;30,IF(1!$L10&gt;0,Q10+1,""),1),IF(Q10&lt;31,IF(1!$L10&gt;0,Q10+1,""),1))))</f>
        <v>#VALUE!</v>
      </c>
      <c r="S10" s="111" t="e">
        <f>IF(R10="","",IF(R11=2,IF(R10&lt;28,IF(1!$L10&gt;0,R10+1,""),1),IF(OR(R11=4,R11=6,R11=9,R11=11),IF(R10&lt;30,IF(1!$L10&gt;0,R10+1,""),1),IF(R10&lt;31,IF(1!$L10&gt;0,R10+1,""),1))))</f>
        <v>#VALUE!</v>
      </c>
      <c r="T10" s="112" t="e">
        <f>IF(AND(OR(S10="",S10&gt;(1!R6-1)),1!Y5=1),"",IF(AND(OR(S11=4,S11=6,S11=9,S11=11),S10=30),"",IF(AND(OR(S11=1,S11=3,S11=5,S11=7,S11=8,S11=10,S11=12),S10=31),"",IF(S10&gt;L10,IF(S11=2,IF(S10&lt;28,IF($K10&gt;0,S10+1,""),1),IF(OR(S11=4,S11=6,S11=9,S11=11),IF(S10&lt;30,IF($K10&gt;0,S10+1,""),1),IF(S10&lt;31,IF($K10&gt;0,S10+1,""),1))),""))))</f>
        <v>#VALUE!</v>
      </c>
      <c r="U10" s="111" t="e">
        <f>IF(T10="","",IF(T11=2,IF(T10&lt;28,IF(1!$L10&gt;0,T10+1,""),1),IF(OR(T11=4,T11=6,T11=9,T11=11),IF(T10&lt;30,IF(1!$L10&gt;0,T10+1,""),1),IF(T10&lt;31,IF(1!$L10&gt;0,T10+1,""),1))))</f>
        <v>#VALUE!</v>
      </c>
      <c r="V10" s="111" t="e">
        <f>IF(U10="","",IF(U11=2,IF(U10&lt;28,IF(1!$L10&gt;0,U10+1,""),1),IF(OR(U11=4,U11=6,U11=9,U11=11),IF(U10&lt;30,IF(1!$L10&gt;0,U10+1,""),1),IF(U10&lt;31,IF(1!$L10&gt;0,U10+1,""),1))))</f>
        <v>#VALUE!</v>
      </c>
      <c r="W10" s="111" t="e">
        <f>IF(V10="","",IF(V11=2,IF(V10&lt;28,IF(1!$L10&gt;0,V10+1,""),1),IF(OR(V11=4,V11=6,V11=9,V11=11),IF(V10&lt;30,IF(1!$L10&gt;0,V10+1,""),1),IF(V10&lt;31,IF(1!$L10&gt;0,V10+1,""),1))))</f>
        <v>#VALUE!</v>
      </c>
      <c r="X10" s="111" t="e">
        <f>IF(W10="","",IF(W11=2,IF(W10&lt;28,IF(1!$L10&gt;0,W10+1,""),1),IF(OR(W11=4,W11=6,W11=9,W11=11),IF(W10&lt;30,IF(1!$L10&gt;0,W10+1,""),1),IF(W10&lt;31,IF(1!$L10&gt;0,W10+1,""),1))))</f>
        <v>#VALUE!</v>
      </c>
      <c r="Y10" s="111" t="e">
        <f>IF(X10="","",IF(X11=2,IF(X10&lt;28,IF(1!$L10&gt;0,X10+1,""),1),IF(OR(X11=4,X11=6,X11=9,X11=11),IF(X10&lt;30,IF(1!$L10&gt;0,X10+1,""),1),IF(X10&lt;31,IF(1!$L10&gt;0,X10+1,""),1))))</f>
        <v>#VALUE!</v>
      </c>
      <c r="Z10" s="111" t="e">
        <f>IF(Y10="","",IF(Y11=2,IF(Y10&lt;28,IF(1!$L10&gt;0,Y10+1,""),1),IF(OR(Y11=4,Y11=6,Y11=9,Y11=11),IF(Y10&lt;30,IF(1!$L10&gt;0,Y10+1,""),1),IF(Y10&lt;31,IF(1!$L10&gt;0,Y10+1,""),1))))</f>
        <v>#VALUE!</v>
      </c>
      <c r="AA10" s="112" t="e">
        <f>IF(AND(OR(Z10="",Z10&gt;(1!R6-1)),1!Y5=1),"",IF(AND(OR(Z11=4,Z11=6,Z11=9,Z11=11),Z10=30),"",IF(AND(OR(Z11=1,Z11=3,Z11=5,Z11=7,Z11=8,Z11=10,Z11=12),Z10=31),"",IF(Z10&gt;S10,IF(Z11=2,IF(Z10&lt;28,IF($K10&gt;0,Z10+1,""),1),IF(OR(Z11=4,Z11=6,Z11=9,Z11=11),IF(Z10&lt;30,IF($K10&gt;0,Z10+1,""),1),IF(Z10&lt;31,IF($K10&gt;0,Z10+1,""),1))),""))))</f>
        <v>#VALUE!</v>
      </c>
      <c r="AB10" s="111" t="e">
        <f>IF(AA10="","",IF(AA11=2,IF(AA10&lt;28,IF(1!$L10&gt;0,AA10+1,""),1),IF(OR(AA11=4,AA11=6,AA11=9,AA11=11),IF(AA10&lt;30,IF(1!$L10&gt;0,AA10+1,""),1),IF(AA10&lt;31,IF(1!$L10&gt;0,AA10+1,""),1))))</f>
        <v>#VALUE!</v>
      </c>
      <c r="AC10" s="111" t="e">
        <f>IF(AB10="","",IF(AB11=2,IF(AB10&lt;28,IF(1!$L10&gt;0,AB10+1,""),1),IF(OR(AB11=4,AB11=6,AB11=9,AB11=11),IF(AB10&lt;30,IF(1!$L10&gt;0,AB10+1,""),1),IF(AB10&lt;31,IF(1!$L10&gt;0,AB10+1,""),1))))</f>
        <v>#VALUE!</v>
      </c>
      <c r="AD10" s="111" t="e">
        <f>IF(AC10="","",IF(AC11=2,IF(AC10&lt;28,IF(1!$L10&gt;0,AC10+1,""),1),IF(OR(AC11=4,AC11=6,AC11=9,AC11=11),IF(AC10&lt;30,IF(1!$L10&gt;0,AC10+1,""),1),IF(AC10&lt;31,IF(1!$L10&gt;0,AC10+1,""),1))))</f>
        <v>#VALUE!</v>
      </c>
      <c r="AE10" s="111" t="e">
        <f>IF(AD10="","",IF(AD11=2,IF(AD10&lt;28,IF(1!$L10&gt;0,AD10+1,""),1),IF(OR(AD11=4,AD11=6,AD11=9,AD11=11),IF(AD10&lt;30,IF(1!$L10&gt;0,AD10+1,""),1),IF(AD10&lt;31,IF(1!$L10&gt;0,AD10+1,""),1))))</f>
        <v>#VALUE!</v>
      </c>
      <c r="AF10" s="111" t="e">
        <f>IF(AE10="","",IF(AE11=2,IF(AE10&lt;28,IF(1!$L10&gt;0,AE10+1,""),1),IF(OR(AE11=4,AE11=6,AE11=9,AE11=11),IF(AE10&lt;30,IF(1!$L10&gt;0,AE10+1,""),1),IF(AE10&lt;31,IF(1!$L10&gt;0,AE10+1,""),1))))</f>
        <v>#VALUE!</v>
      </c>
      <c r="AG10" s="111" t="e">
        <f>IF(AF10="","",IF(AF11=2,IF(AF10&lt;28,IF(1!$L10&gt;0,AF10+1,""),1),IF(OR(AF11=4,AF11=6,AF11=9,AF11=11),IF(AF10&lt;30,IF(1!$L10&gt;0,AF10+1,""),1),IF(AF10&lt;31,IF(1!$L10&gt;0,AF10+1,""),1))))</f>
        <v>#VALUE!</v>
      </c>
      <c r="AH10" s="112" t="e">
        <f>IF(AND(OR(AG10="",AG10&gt;(1!R6-1)),1!Y5=1),"",IF(AND(OR(AG11=4,AG11=6,AG11=9,AG11=11),AG10=30),"",IF(AND(OR(AG11=1,AG11=3,AG11=5,AG11=7,AG11=8,AG11=10,AG11=12),AG10=31),"",IF(AG10&gt;Z10,IF(AG11=2,IF(AG10&lt;28,IF($K10&gt;0,AG10+1,""),1),IF(OR(AG11=4,AG11=6,AG11=9,AG11=11),IF(AG10&lt;30,IF($K10&gt;0,AG10+1,""),1),IF(AG10&lt;31,IF($K10&gt;0,AG10+1,""),1))),""))))</f>
        <v>#VALUE!</v>
      </c>
      <c r="AI10" s="111" t="e">
        <f>IF(AH10="","",IF(AH11=2,IF(AH10&lt;28,IF(1!$L10&gt;0,AH10+1,""),1),IF(OR(AH11=4,AH11=6,AH11=9,AH11=11),IF(AH10&lt;30,IF(1!$L10&gt;0,AH10+1,""),1),IF(AH10&lt;31,IF(1!$L10&gt;0,AH10+1,""),1))))</f>
        <v>#VALUE!</v>
      </c>
      <c r="AJ10" s="111" t="e">
        <f>IF(AI10="","",IF(AI11=2,IF(AI10&lt;28,IF(1!$L10&gt;0,AI10+1,""),1),IF(OR(AI11=4,AI11=6,AI11=9,AI11=11),IF(AI10&lt;30,IF(1!$L10&gt;0,AI10+1,""),1),IF(AI10&lt;31,IF(1!$L10&gt;0,AI10+1,""),1))))</f>
        <v>#VALUE!</v>
      </c>
      <c r="AK10" s="111" t="e">
        <f>IF(AJ10="","",IF(AJ11=2,IF(AJ10&lt;28,IF(1!$L10&gt;0,AJ10+1,""),1),IF(OR(AJ11=4,AJ11=6,AJ11=9,AJ11=11),IF(AJ10&lt;30,IF(1!$L10&gt;0,AJ10+1,""),1),IF(AJ10&lt;31,IF(1!$L10&gt;0,AJ10+1,""),1))))</f>
        <v>#VALUE!</v>
      </c>
      <c r="AL10" s="111" t="e">
        <f>IF(AK10="","",IF(AK11=2,IF(AK10&lt;28,IF(1!$L10&gt;0,AK10+1,""),1),IF(OR(AK11=4,AK11=6,AK11=9,AK11=11),IF(AK10&lt;30,IF(1!$L10&gt;0,AK10+1,""),1),IF(AK10&lt;31,IF(1!$L10&gt;0,AK10+1,""),1))))</f>
        <v>#VALUE!</v>
      </c>
      <c r="AM10" s="111" t="e">
        <f>IF(AL10="","",IF(AL11=2,IF(AL10&lt;28,IF(1!$L10&gt;0,AL10+1,""),1),IF(OR(AL11=4,AL11=6,AL11=9,AL11=11),IF(AL10&lt;30,IF(1!$L10&gt;0,AL10+1,""),1),IF(AL10&lt;31,IF(1!$L10&gt;0,AL10+1,""),1))))</f>
        <v>#VALUE!</v>
      </c>
      <c r="AN10" s="111" t="e">
        <f>IF(AM10="","",IF(AM11=2,IF(AM10&lt;28,IF(1!$L10&gt;0,AM10+1,""),1),IF(OR(AM11=4,AM11=6,AM11=9,AM11=11),IF(AM10&lt;30,IF(1!$L10&gt;0,AM10+1,""),1),IF(AM10&lt;31,IF(1!$L10&gt;0,AM10+1,""),1))))</f>
        <v>#VALUE!</v>
      </c>
      <c r="AO10" s="112" t="e">
        <f>IF(OR(AN10="",AND(AN10&gt;(1!R6-1),1!Y6=1)),"",IF(AND(OR(AN11=4,AN11=6,AN11=9,AN11=11),AN10=30),"",IF(AND(OR(AN11=1,AN11=3,AN11=5,AN11=7,AN11=8,AN11=10,AN11=12),AN10=31),"",IF(AN10&gt;AG10,IF(AN11=2,IF(AN10&lt;28,IF($K10&gt;0,AN10+1,""),1),IF(OR(AN11=4,AN11=6,AN11=9,AN11=11),IF(AN10&lt;30,IF($K10&gt;0,AN10+1,""),1),IF(AN10&lt;31,IF($K10&gt;0,AN10+1,""),1))),""))))</f>
        <v>#VALUE!</v>
      </c>
      <c r="AP10" s="111" t="e">
        <f>IF(AO10="","",IF(AO11=2,IF(AO10&lt;28,IF(1!$L10&gt;0,AO10+1,""),1),IF(OR(AO11=4,AO11=6,AO11=9,AO11=11),IF(AO10&lt;30,IF(1!$L10&gt;0,AO10+1,""),1),IF(AO10&lt;31,IF(1!$L10&gt;0,AO10+1,""),1))))</f>
        <v>#VALUE!</v>
      </c>
      <c r="AQ10" s="111" t="e">
        <f>IF(AP10="","",IF(AP11=2,IF(AP10&lt;28,IF(1!$L10&gt;0,AP10+1,""),1),IF(OR(AP11=4,AP11=6,AP11=9,AP11=11),IF(AP10&lt;30,IF(1!$L10&gt;0,AP10+1,""),1),IF(AP10&lt;31,IF(1!$L10&gt;0,AP10+1,""),1))))</f>
        <v>#VALUE!</v>
      </c>
      <c r="AR10" s="111" t="e">
        <f>IF(AQ10="","",IF(AQ11=2,IF(AQ10&lt;28,IF(1!$L10&gt;0,AQ10+1,""),1),IF(OR(AQ11=4,AQ11=6,AQ11=9,AQ11=11),IF(AQ10&lt;30,IF(1!$L10&gt;0,AQ10+1,""),1),IF(AQ10&lt;31,IF(1!$L10&gt;0,AQ10+1,""),1))))</f>
        <v>#VALUE!</v>
      </c>
      <c r="AS10" s="111" t="e">
        <f>IF(AR10="","",IF(AR11=2,IF(AR10&lt;28,IF(1!$L10&gt;0,AR10+1,""),1),IF(OR(AR11=4,AR11=6,AR11=9,AR11=11),IF(AR10&lt;30,IF(1!$L10&gt;0,AR10+1,""),1),IF(AR10&lt;31,IF(1!$L10&gt;0,AR10+1,""),1))))</f>
        <v>#VALUE!</v>
      </c>
      <c r="AT10" s="111" t="e">
        <f>IF(AS10="","",IF(AS11=2,IF(AS10&lt;28,IF(1!$L10&gt;0,AS10+1,""),1),IF(OR(AS11=4,AS11=6,AS11=9,AS11=11),IF(AS10&lt;30,IF(1!$L10&gt;0,AS10+1,""),1),IF(AS10&lt;31,IF(1!$L10&gt;0,AS10+1,""),1))))</f>
        <v>#VALUE!</v>
      </c>
      <c r="AU10" s="111" t="e">
        <f>IF(AT10="","",IF(AT11=2,IF(AT10&lt;28,IF(1!$L10&gt;0,AT10+1,""),1),IF(OR(AT11=4,AT11=6,AT11=9,AT11=11),IF(AT10&lt;30,IF(1!$L10&gt;0,AT10+1,""),1),IF(AT10&lt;31,IF(1!$L10&gt;0,AT10+1,""),1))))</f>
        <v>#VALUE!</v>
      </c>
      <c r="AV10" s="724"/>
      <c r="AW10" s="351"/>
      <c r="AX10" s="352"/>
      <c r="AY10" s="352"/>
      <c r="AZ10" s="352"/>
      <c r="BA10" s="352"/>
      <c r="BB10" s="353"/>
      <c r="BC10" s="721"/>
    </row>
    <row r="11" spans="1:55" ht="12.75" customHeight="1" thickBot="1">
      <c r="A11" s="713"/>
      <c r="B11" s="427" t="s">
        <v>31</v>
      </c>
      <c r="C11" s="428"/>
      <c r="D11" s="428"/>
      <c r="E11" s="429"/>
      <c r="F11" s="113" t="e">
        <f>IF(F10="","",IF(6!M11="",IF(F10&gt;6!L10,6!L11,6!L11+1),IF(6!T11="",IF(F10&gt;6!S10,6!S11,6!S11+1),IF(6!AA10="",IF(F10&gt;6!Z10,6!Z11,6!Z11+1),IF(6!AH11="",IF(F10&gt;6!AG10,6!AG11,6!AG11+1),IF(6!AO11="",IF(F10&gt;6!AN10,6!AN11,6!AN11+1),6!AU11+1))))))</f>
        <v>#VALUE!</v>
      </c>
      <c r="G11" s="114" t="e">
        <f aca="true" t="shared" si="0" ref="G11:AU11">IF(G10="","",IF(F11&lt;&gt;"",IF(AND(F10=31,F11=12),1,IF(G10&gt;F10,F11,F11+1))))</f>
        <v>#VALUE!</v>
      </c>
      <c r="H11" s="114" t="e">
        <f t="shared" si="0"/>
        <v>#VALUE!</v>
      </c>
      <c r="I11" s="114" t="e">
        <f t="shared" si="0"/>
        <v>#VALUE!</v>
      </c>
      <c r="J11" s="114" t="e">
        <f t="shared" si="0"/>
        <v>#VALUE!</v>
      </c>
      <c r="K11" s="114" t="e">
        <f t="shared" si="0"/>
        <v>#VALUE!</v>
      </c>
      <c r="L11" s="114" t="e">
        <f t="shared" si="0"/>
        <v>#VALUE!</v>
      </c>
      <c r="M11" s="115" t="e">
        <f t="shared" si="0"/>
        <v>#VALUE!</v>
      </c>
      <c r="N11" s="114" t="e">
        <f t="shared" si="0"/>
        <v>#VALUE!</v>
      </c>
      <c r="O11" s="114" t="e">
        <f t="shared" si="0"/>
        <v>#VALUE!</v>
      </c>
      <c r="P11" s="114" t="e">
        <f t="shared" si="0"/>
        <v>#VALUE!</v>
      </c>
      <c r="Q11" s="114" t="e">
        <f t="shared" si="0"/>
        <v>#VALUE!</v>
      </c>
      <c r="R11" s="114" t="e">
        <f t="shared" si="0"/>
        <v>#VALUE!</v>
      </c>
      <c r="S11" s="116" t="e">
        <f t="shared" si="0"/>
        <v>#VALUE!</v>
      </c>
      <c r="T11" s="115" t="e">
        <f t="shared" si="0"/>
        <v>#VALUE!</v>
      </c>
      <c r="U11" s="114" t="e">
        <f t="shared" si="0"/>
        <v>#VALUE!</v>
      </c>
      <c r="V11" s="114" t="e">
        <f t="shared" si="0"/>
        <v>#VALUE!</v>
      </c>
      <c r="W11" s="114" t="e">
        <f t="shared" si="0"/>
        <v>#VALUE!</v>
      </c>
      <c r="X11" s="114" t="e">
        <f t="shared" si="0"/>
        <v>#VALUE!</v>
      </c>
      <c r="Y11" s="114" t="e">
        <f t="shared" si="0"/>
        <v>#VALUE!</v>
      </c>
      <c r="Z11" s="116" t="e">
        <f t="shared" si="0"/>
        <v>#VALUE!</v>
      </c>
      <c r="AA11" s="115" t="e">
        <f t="shared" si="0"/>
        <v>#VALUE!</v>
      </c>
      <c r="AB11" s="114" t="e">
        <f t="shared" si="0"/>
        <v>#VALUE!</v>
      </c>
      <c r="AC11" s="114" t="e">
        <f t="shared" si="0"/>
        <v>#VALUE!</v>
      </c>
      <c r="AD11" s="114" t="e">
        <f t="shared" si="0"/>
        <v>#VALUE!</v>
      </c>
      <c r="AE11" s="114" t="e">
        <f t="shared" si="0"/>
        <v>#VALUE!</v>
      </c>
      <c r="AF11" s="114" t="e">
        <f t="shared" si="0"/>
        <v>#VALUE!</v>
      </c>
      <c r="AG11" s="116" t="e">
        <f t="shared" si="0"/>
        <v>#VALUE!</v>
      </c>
      <c r="AH11" s="115" t="e">
        <f t="shared" si="0"/>
        <v>#VALUE!</v>
      </c>
      <c r="AI11" s="114" t="e">
        <f t="shared" si="0"/>
        <v>#VALUE!</v>
      </c>
      <c r="AJ11" s="114" t="e">
        <f t="shared" si="0"/>
        <v>#VALUE!</v>
      </c>
      <c r="AK11" s="114" t="e">
        <f t="shared" si="0"/>
        <v>#VALUE!</v>
      </c>
      <c r="AL11" s="114" t="e">
        <f t="shared" si="0"/>
        <v>#VALUE!</v>
      </c>
      <c r="AM11" s="114" t="e">
        <f t="shared" si="0"/>
        <v>#VALUE!</v>
      </c>
      <c r="AN11" s="116" t="e">
        <f t="shared" si="0"/>
        <v>#VALUE!</v>
      </c>
      <c r="AO11" s="115" t="e">
        <f t="shared" si="0"/>
        <v>#VALUE!</v>
      </c>
      <c r="AP11" s="114" t="e">
        <f t="shared" si="0"/>
        <v>#VALUE!</v>
      </c>
      <c r="AQ11" s="114" t="e">
        <f t="shared" si="0"/>
        <v>#VALUE!</v>
      </c>
      <c r="AR11" s="114" t="e">
        <f t="shared" si="0"/>
        <v>#VALUE!</v>
      </c>
      <c r="AS11" s="114" t="e">
        <f t="shared" si="0"/>
        <v>#VALUE!</v>
      </c>
      <c r="AT11" s="114" t="e">
        <f t="shared" si="0"/>
        <v>#VALUE!</v>
      </c>
      <c r="AU11" s="116" t="e">
        <f t="shared" si="0"/>
        <v>#VALUE!</v>
      </c>
      <c r="AV11" s="725"/>
      <c r="AW11" s="354">
        <f>IF(OR(MAX($F$12:$AU$15)&gt;1,MAX($F$19:$AU$24)&gt;1,MAX($F$26:$AU$49)&gt;1),0,IF(6!AW11&gt;0,IF(SUM(F16:AU16)&gt;0,(IF(F16=1,SUM(F12:L13),0)+IF(M16=1,SUM(M12:S13),0)+IF(T16=1,SUM(T12:Z13),0)+IF(AA16=1,SUM(AA12:AG13),0)+IF(AH16=1,SUM(AH12:AN13),0)+IF(AO16=1,SUM(AO12:AU13),0)+1!BD12+2!BD12+3!BD12+4!BD12+5!BD12+6!BD12)/(SUM(F16:AU16)+1!BD16+2!BD16+3!BD16+4!BD16+5!BD16+6!BD16),6!AW11),IF(SUM(F16:AU16)&gt;0,((IF(F16=1,SUM(F12:L13),0)+IF(M16=1,SUM(M12:S13),0)+IF(T16=1,SUM(T12:Z13),0)+IF(AA16=1,SUM(AA12:AG13),0)+IF(AH16=1,SUM(AH12:AN13),0)+IF(AO16=1,SUM(AO12:AU13),0))/SUM(F16:AU16)),6!AW11)))</f>
        <v>0</v>
      </c>
      <c r="AX11" s="355"/>
      <c r="AY11" s="355"/>
      <c r="AZ11" s="355"/>
      <c r="BA11" s="355"/>
      <c r="BB11" s="356"/>
      <c r="BC11" s="722"/>
    </row>
    <row r="12" spans="1:56" ht="12.75" customHeight="1" thickTop="1">
      <c r="A12" s="405" t="s">
        <v>34</v>
      </c>
      <c r="B12" s="406"/>
      <c r="C12" s="406"/>
      <c r="D12" s="406"/>
      <c r="E12" s="407"/>
      <c r="F12" s="17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21"/>
      <c r="T12" s="22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21"/>
      <c r="AH12" s="22"/>
      <c r="AI12" s="18"/>
      <c r="AJ12" s="18"/>
      <c r="AK12" s="18"/>
      <c r="AL12" s="18"/>
      <c r="AM12" s="18"/>
      <c r="AN12" s="19"/>
      <c r="AO12" s="20"/>
      <c r="AP12" s="18"/>
      <c r="AQ12" s="18"/>
      <c r="AR12" s="18"/>
      <c r="AS12" s="18"/>
      <c r="AT12" s="18"/>
      <c r="AU12" s="21"/>
      <c r="AV12" s="15" t="s">
        <v>50</v>
      </c>
      <c r="AW12" s="73"/>
      <c r="AX12" s="74"/>
      <c r="AY12" s="74"/>
      <c r="AZ12" s="714">
        <f>IF(OR(MAX($F$12:$AU$15)&gt;1,MAX($F$19:$AU$24)&gt;1,MAX($F$26:$AU$49)&gt;1),0,SUM(F12:AU12))</f>
        <v>0</v>
      </c>
      <c r="BA12" s="715"/>
      <c r="BB12" s="432">
        <f>SUM(F12:AU12)+6!BB12</f>
        <v>0</v>
      </c>
      <c r="BC12" s="433"/>
      <c r="BD12" s="127">
        <f>IF(F16=1,SUM(F12:L13),0)+IF(M16=1,SUM(M12:S13),0)+IF(T16=1,SUM(T12:Z13),0)+IF(AA16=1,SUM(AA12:AG13),0)+IF(AH16=1,SUM(AH12:AN13),0)+IF(AO16=1,SUM(AO12:AU13),0)</f>
        <v>0</v>
      </c>
    </row>
    <row r="13" spans="1:56" ht="12.75" customHeight="1" thickBot="1">
      <c r="A13" s="677" t="s">
        <v>35</v>
      </c>
      <c r="B13" s="678"/>
      <c r="C13" s="678"/>
      <c r="D13" s="678"/>
      <c r="E13" s="679"/>
      <c r="F13" s="23"/>
      <c r="G13" s="24"/>
      <c r="H13" s="24"/>
      <c r="I13" s="24"/>
      <c r="J13" s="24"/>
      <c r="K13" s="24"/>
      <c r="L13" s="25"/>
      <c r="M13" s="26"/>
      <c r="N13" s="24"/>
      <c r="O13" s="24"/>
      <c r="P13" s="24"/>
      <c r="Q13" s="24"/>
      <c r="R13" s="24"/>
      <c r="S13" s="27"/>
      <c r="T13" s="28"/>
      <c r="U13" s="24"/>
      <c r="V13" s="24"/>
      <c r="W13" s="24"/>
      <c r="X13" s="24"/>
      <c r="Y13" s="24"/>
      <c r="Z13" s="25"/>
      <c r="AA13" s="26"/>
      <c r="AB13" s="24"/>
      <c r="AC13" s="24"/>
      <c r="AD13" s="24"/>
      <c r="AE13" s="24"/>
      <c r="AF13" s="24"/>
      <c r="AG13" s="27"/>
      <c r="AH13" s="28"/>
      <c r="AI13" s="24"/>
      <c r="AJ13" s="24"/>
      <c r="AK13" s="24"/>
      <c r="AL13" s="24"/>
      <c r="AM13" s="24"/>
      <c r="AN13" s="25"/>
      <c r="AO13" s="26"/>
      <c r="AP13" s="24"/>
      <c r="AQ13" s="24"/>
      <c r="AR13" s="24"/>
      <c r="AS13" s="24"/>
      <c r="AT13" s="24"/>
      <c r="AU13" s="27"/>
      <c r="AV13" s="61" t="s">
        <v>51</v>
      </c>
      <c r="AW13" s="75"/>
      <c r="AX13" s="75"/>
      <c r="AY13" s="75"/>
      <c r="AZ13" s="707">
        <f>IF(OR(MAX($F$12:$AU$15)&gt;1,MAX($F$19:$AU$24)&gt;1,MAX($F$26:$AU$49)&gt;1),0,SUM(F13:AU13))</f>
        <v>0</v>
      </c>
      <c r="BA13" s="708"/>
      <c r="BB13" s="440">
        <f>SUM(F13:AU13)+6!BB13</f>
        <v>0</v>
      </c>
      <c r="BC13" s="441"/>
      <c r="BD13" s="127"/>
    </row>
    <row r="14" spans="1:56" ht="13.5" thickBot="1" thickTop="1">
      <c r="A14" s="357" t="s">
        <v>80</v>
      </c>
      <c r="B14" s="358"/>
      <c r="C14" s="358"/>
      <c r="D14" s="358"/>
      <c r="E14" s="522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30"/>
      <c r="R14" s="30"/>
      <c r="S14" s="33"/>
      <c r="T14" s="34"/>
      <c r="U14" s="30"/>
      <c r="V14" s="30"/>
      <c r="W14" s="30"/>
      <c r="X14" s="30"/>
      <c r="Y14" s="30"/>
      <c r="Z14" s="31"/>
      <c r="AA14" s="32"/>
      <c r="AB14" s="30"/>
      <c r="AC14" s="30"/>
      <c r="AD14" s="30"/>
      <c r="AE14" s="30"/>
      <c r="AF14" s="30"/>
      <c r="AG14" s="33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9"/>
      <c r="AV14" s="16" t="s">
        <v>81</v>
      </c>
      <c r="AW14" s="76"/>
      <c r="AX14" s="76"/>
      <c r="AY14" s="76"/>
      <c r="AZ14" s="709">
        <f>IF(OR(MAX($F$12:$AU$15)&gt;1,MAX($F$19:$AU$24)&gt;1,MAX($F$26:$AU$49)&gt;1),0,SUM(F14:AU14))</f>
        <v>0</v>
      </c>
      <c r="BA14" s="710"/>
      <c r="BB14" s="430">
        <f>SUM(F14:AU14)+6!BB14</f>
        <v>0</v>
      </c>
      <c r="BC14" s="431"/>
      <c r="BD14" s="127"/>
    </row>
    <row r="15" spans="1:56" ht="13.5" thickBot="1" thickTop="1">
      <c r="A15" s="357" t="s">
        <v>106</v>
      </c>
      <c r="B15" s="358"/>
      <c r="C15" s="358"/>
      <c r="D15" s="358"/>
      <c r="E15" s="52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30"/>
      <c r="R15" s="30"/>
      <c r="S15" s="33"/>
      <c r="T15" s="34"/>
      <c r="U15" s="30"/>
      <c r="V15" s="30"/>
      <c r="W15" s="30"/>
      <c r="X15" s="30"/>
      <c r="Y15" s="30"/>
      <c r="Z15" s="31"/>
      <c r="AA15" s="32"/>
      <c r="AB15" s="30"/>
      <c r="AC15" s="30"/>
      <c r="AD15" s="30"/>
      <c r="AE15" s="30"/>
      <c r="AF15" s="30"/>
      <c r="AG15" s="33"/>
      <c r="AH15" s="35"/>
      <c r="AI15" s="36"/>
      <c r="AJ15" s="36"/>
      <c r="AK15" s="36"/>
      <c r="AL15" s="36"/>
      <c r="AM15" s="36"/>
      <c r="AN15" s="37"/>
      <c r="AO15" s="38"/>
      <c r="AP15" s="36"/>
      <c r="AQ15" s="36"/>
      <c r="AR15" s="36"/>
      <c r="AS15" s="36"/>
      <c r="AT15" s="36"/>
      <c r="AU15" s="39"/>
      <c r="AV15" s="16" t="s">
        <v>111</v>
      </c>
      <c r="AW15" s="76"/>
      <c r="AX15" s="76"/>
      <c r="AY15" s="76"/>
      <c r="AZ15" s="709">
        <f>IF(OR(MAX($F$12:$AU$15)&gt;1,MAX($F$19:$AU$24)&gt;1,MAX($F$26:$AU$49)&gt;1),0,SUM(F15:AU15))</f>
        <v>0</v>
      </c>
      <c r="BA15" s="710"/>
      <c r="BB15" s="430">
        <f>SUM(F15:AU15)+6!BB15</f>
        <v>0</v>
      </c>
      <c r="BC15" s="431"/>
      <c r="BD15" s="127"/>
    </row>
    <row r="16" spans="1:56" ht="13.5" thickBot="1" thickTop="1">
      <c r="A16" s="357" t="s">
        <v>44</v>
      </c>
      <c r="B16" s="358"/>
      <c r="C16" s="358"/>
      <c r="D16" s="358"/>
      <c r="E16" s="522"/>
      <c r="F16" s="718">
        <f>IF(SUM(F12:L15)&lt;&gt;0,1,"")</f>
      </c>
      <c r="G16" s="704"/>
      <c r="H16" s="704"/>
      <c r="I16" s="704"/>
      <c r="J16" s="704"/>
      <c r="K16" s="704"/>
      <c r="L16" s="704"/>
      <c r="M16" s="704">
        <f>IF(SUM(M12:S15)&lt;&gt;0,1,"")</f>
      </c>
      <c r="N16" s="704"/>
      <c r="O16" s="704"/>
      <c r="P16" s="704"/>
      <c r="Q16" s="704"/>
      <c r="R16" s="704"/>
      <c r="S16" s="704"/>
      <c r="T16" s="704">
        <f>IF(SUM(T12:Z15)&lt;&gt;0,1,"")</f>
      </c>
      <c r="U16" s="704"/>
      <c r="V16" s="704"/>
      <c r="W16" s="704"/>
      <c r="X16" s="704"/>
      <c r="Y16" s="704"/>
      <c r="Z16" s="704"/>
      <c r="AA16" s="704">
        <f>IF(SUM(AA12:AG15)&lt;&gt;0,1,"")</f>
      </c>
      <c r="AB16" s="704"/>
      <c r="AC16" s="704"/>
      <c r="AD16" s="704"/>
      <c r="AE16" s="704"/>
      <c r="AF16" s="704"/>
      <c r="AG16" s="704"/>
      <c r="AH16" s="704">
        <f>IF(SUM(AH12:AN15)&lt;&gt;0,1,"")</f>
      </c>
      <c r="AI16" s="704"/>
      <c r="AJ16" s="704"/>
      <c r="AK16" s="704"/>
      <c r="AL16" s="704"/>
      <c r="AM16" s="704"/>
      <c r="AN16" s="704"/>
      <c r="AO16" s="704">
        <f>IF(SUM(AO12:AU15)&lt;&gt;0,1,"")</f>
      </c>
      <c r="AP16" s="704"/>
      <c r="AQ16" s="704"/>
      <c r="AR16" s="704"/>
      <c r="AS16" s="704"/>
      <c r="AT16" s="704"/>
      <c r="AU16" s="704"/>
      <c r="AV16" s="726"/>
      <c r="AW16" s="473"/>
      <c r="AX16" s="473"/>
      <c r="AY16" s="473"/>
      <c r="AZ16" s="473"/>
      <c r="BA16" s="473"/>
      <c r="BB16" s="473"/>
      <c r="BC16" s="727"/>
      <c r="BD16" s="127">
        <f>SUM(F16:AU16)</f>
        <v>0</v>
      </c>
    </row>
    <row r="17" spans="1:55" s="67" customFormat="1" ht="12.75" customHeight="1" thickTop="1">
      <c r="A17" s="533" t="s">
        <v>130</v>
      </c>
      <c r="B17" s="337" t="s">
        <v>131</v>
      </c>
      <c r="C17" s="335" t="s">
        <v>18</v>
      </c>
      <c r="D17" s="705" t="s">
        <v>163</v>
      </c>
      <c r="E17" s="573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336"/>
      <c r="C18" s="330"/>
      <c r="D18" s="706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55">
        <f>IF(1!B19&lt;&gt;"",1!B19,"")</f>
      </c>
      <c r="B19" s="97">
        <f>IF(1!C19&lt;&gt;"",1!C19,"")</f>
      </c>
      <c r="C19" s="156">
        <f>IF(1!D19&lt;&gt;"",1!D19,"")</f>
      </c>
      <c r="D19" s="156">
        <f>IF(1!E19&lt;&gt;"",1!E19,"")</f>
      </c>
      <c r="E19" s="78">
        <f>6!BB19</f>
        <v>0</v>
      </c>
      <c r="F19" s="12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529">
        <f>IF(OR(MAX($F$12:$AU$15)&gt;1,MAX($F$19:$AU$24)&gt;1,MAX($F$26:$AU$49)&gt;1),0,SUMPRODUCT(F$12:AU$12,F19:AU19)+SUMPRODUCT(F$13:AU$13,F19:AU19)+6!AV19)</f>
        <v>0</v>
      </c>
      <c r="AW19" s="614"/>
      <c r="AX19" s="492">
        <f>IF(OR(MAX($F$12:$AU$15)&gt;1,MAX($F$19:$AU$24)&gt;1,MAX($F$26:$AU$49)&gt;1),0,SUMPRODUCT(F$14:AU$14,F19:AU19)+6!AX19)</f>
        <v>0</v>
      </c>
      <c r="AY19" s="492"/>
      <c r="AZ19" s="719">
        <f>IF(OR(MAX($F$12:$AU$15)&gt;1,MAX($F$19:$AU$24)&gt;1,MAX($F$26:$AU$49)&gt;1),0,SUMPRODUCT(F$15:AU$15,F19:AU19)+6!AZ19)</f>
        <v>0</v>
      </c>
      <c r="BA19" s="703"/>
      <c r="BB19" s="702">
        <f aca="true" t="shared" si="1" ref="BB19:BB24">SUM(AV19:BA19)</f>
        <v>0</v>
      </c>
      <c r="BC19" s="703"/>
    </row>
    <row r="20" spans="1:55" ht="12.75" customHeight="1">
      <c r="A20" s="96">
        <f>IF(1!B20&lt;&gt;"",1!B20,"")</f>
      </c>
      <c r="B20" s="97">
        <f>IF(1!C20&lt;&gt;"",1!C20,"")</f>
      </c>
      <c r="C20" s="77">
        <f>IF(1!D20&lt;&gt;"",1!D20,"")</f>
      </c>
      <c r="D20" s="77">
        <f>IF(1!E20&lt;&gt;"",1!E20,"")</f>
      </c>
      <c r="E20" s="78">
        <f>6!BB20</f>
        <v>0</v>
      </c>
      <c r="F20" s="8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47">
        <f>IF(OR(MAX($F$12:$AU$15)&gt;1,MAX($F$19:$AU$24)&gt;1,MAX($F$26:$AU$49)&gt;1),0,SUMPRODUCT(F$12:AU$12,F20:AU20)+SUMPRODUCT(F$13:AU$13,F20:AU20)+6!AV20)</f>
        <v>0</v>
      </c>
      <c r="AW20" s="446"/>
      <c r="AX20" s="448">
        <f>IF(OR(MAX($F$12:$AU$15)&gt;1,MAX($F$19:$AU$24)&gt;1,MAX($F$26:$AU$49)&gt;1),0,SUMPRODUCT(F$14:AU$14,F20:AU20)+6!AX20)</f>
        <v>0</v>
      </c>
      <c r="AY20" s="448"/>
      <c r="AZ20" s="448">
        <f>IF(OR(MAX($F$12:$AU$15)&gt;1,MAX($F$19:$AU$24)&gt;1,MAX($F$26:$AU$49)&gt;1),0,SUMPRODUCT(F$15:AU$15,F20:AU20)+6!AZ20)</f>
        <v>0</v>
      </c>
      <c r="BA20" s="451"/>
      <c r="BB20" s="447">
        <f t="shared" si="1"/>
        <v>0</v>
      </c>
      <c r="BC20" s="451"/>
    </row>
    <row r="21" spans="1:55" ht="12.75" customHeight="1">
      <c r="A21" s="96">
        <f>IF(1!B21&lt;&gt;"",1!B21,"")</f>
      </c>
      <c r="B21" s="97">
        <f>IF(1!C21&lt;&gt;"",1!C21,"")</f>
      </c>
      <c r="C21" s="77">
        <f>IF(1!D21&lt;&gt;"",1!D21,"")</f>
      </c>
      <c r="D21" s="77">
        <f>IF(1!E21&lt;&gt;"",1!E21,"")</f>
      </c>
      <c r="E21" s="78">
        <f>6!BB21</f>
        <v>0</v>
      </c>
      <c r="F21" s="8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47">
        <f>IF(OR(MAX($F$12:$AU$15)&gt;1,MAX($F$19:$AU$24)&gt;1,MAX($F$26:$AU$49)&gt;1),0,SUMPRODUCT(F$12:AU$12,F21:AU21)+SUMPRODUCT(F$13:AU$13,F21:AU21)+6!AV21)</f>
        <v>0</v>
      </c>
      <c r="AW21" s="446"/>
      <c r="AX21" s="448">
        <f>IF(OR(MAX($F$12:$AU$15)&gt;1,MAX($F$19:$AU$24)&gt;1,MAX($F$26:$AU$49)&gt;1),0,SUMPRODUCT(F$14:AU$14,F21:AU21)+6!AX21)</f>
        <v>0</v>
      </c>
      <c r="AY21" s="448"/>
      <c r="AZ21" s="448">
        <f>IF(OR(MAX($F$12:$AU$15)&gt;1,MAX($F$19:$AU$24)&gt;1,MAX($F$26:$AU$49)&gt;1),0,SUMPRODUCT(F$15:AU$15,F21:AU21)+6!AZ21)</f>
        <v>0</v>
      </c>
      <c r="BA21" s="451"/>
      <c r="BB21" s="447">
        <f t="shared" si="1"/>
        <v>0</v>
      </c>
      <c r="BC21" s="451"/>
    </row>
    <row r="22" spans="1:55" ht="12.75" customHeight="1">
      <c r="A22" s="96">
        <f>IF(1!B22&lt;&gt;"",1!B22,"")</f>
      </c>
      <c r="B22" s="97">
        <f>IF(1!C22&lt;&gt;"",1!C22,"")</f>
      </c>
      <c r="C22" s="77">
        <f>IF(1!D22&lt;&gt;"",1!D22,"")</f>
      </c>
      <c r="D22" s="77">
        <f>IF(1!E22&lt;&gt;"",1!E22,"")</f>
      </c>
      <c r="E22" s="78">
        <f>6!BB22</f>
        <v>0</v>
      </c>
      <c r="F22" s="81"/>
      <c r="G22" s="42"/>
      <c r="H22" s="42"/>
      <c r="I22" s="42"/>
      <c r="J22" s="42"/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47">
        <f>IF(OR(MAX($F$12:$AU$15)&gt;1,MAX($F$19:$AU$24)&gt;1,MAX($F$26:$AU$49)&gt;1),0,SUMPRODUCT(F$12:AU$12,F22:AU22)+SUMPRODUCT(F$13:AU$13,F22:AU22)+6!AV22)</f>
        <v>0</v>
      </c>
      <c r="AW22" s="446"/>
      <c r="AX22" s="448">
        <f>IF(OR(MAX($F$12:$AU$15)&gt;1,MAX($F$19:$AU$24)&gt;1,MAX($F$26:$AU$49)&gt;1),0,SUMPRODUCT(F$14:AU$14,F22:AU22)+6!AX22)</f>
        <v>0</v>
      </c>
      <c r="AY22" s="448"/>
      <c r="AZ22" s="448">
        <f>IF(OR(MAX($F$12:$AU$15)&gt;1,MAX($F$19:$AU$24)&gt;1,MAX($F$26:$AU$49)&gt;1),0,SUMPRODUCT(F$15:AU$15,F22:AU22)+6!AZ22)</f>
        <v>0</v>
      </c>
      <c r="BA22" s="451"/>
      <c r="BB22" s="447">
        <f t="shared" si="1"/>
        <v>0</v>
      </c>
      <c r="BC22" s="451"/>
    </row>
    <row r="23" spans="1:55" ht="12.75" customHeight="1">
      <c r="A23" s="96">
        <f>IF(1!B23&lt;&gt;"",1!B23,"")</f>
      </c>
      <c r="B23" s="97">
        <f>IF(1!C23&lt;&gt;"",1!C23,"")</f>
      </c>
      <c r="C23" s="77">
        <f>IF(1!D23&lt;&gt;"",1!D23,"")</f>
      </c>
      <c r="D23" s="77">
        <f>IF(1!E23&lt;&gt;"",1!E23,"")</f>
      </c>
      <c r="E23" s="78">
        <f>6!BB23</f>
        <v>0</v>
      </c>
      <c r="F23" s="81"/>
      <c r="G23" s="42"/>
      <c r="H23" s="42"/>
      <c r="I23" s="42"/>
      <c r="J23" s="42"/>
      <c r="K23" s="42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47">
        <f>IF(OR(MAX($F$12:$AU$15)&gt;1,MAX($F$19:$AU$24)&gt;1,MAX($F$26:$AU$49)&gt;1),0,SUMPRODUCT(F$12:AU$12,F23:AU23)+SUMPRODUCT(F$13:AU$13,F23:AU23)+6!AV23)</f>
        <v>0</v>
      </c>
      <c r="AW23" s="446"/>
      <c r="AX23" s="448">
        <f>IF(OR(MAX($F$12:$AU$15)&gt;1,MAX($F$19:$AU$24)&gt;1,MAX($F$26:$AU$49)&gt;1),0,SUMPRODUCT(F$14:AU$14,F23:AU23)+6!AX23)</f>
        <v>0</v>
      </c>
      <c r="AY23" s="448"/>
      <c r="AZ23" s="448">
        <f>IF(OR(MAX($F$12:$AU$15)&gt;1,MAX($F$19:$AU$24)&gt;1,MAX($F$26:$AU$49)&gt;1),0,SUMPRODUCT(F$15:AU$15,F23:AU23)+6!AZ23)</f>
        <v>0</v>
      </c>
      <c r="BA23" s="451"/>
      <c r="BB23" s="447">
        <f t="shared" si="1"/>
        <v>0</v>
      </c>
      <c r="BC23" s="451"/>
    </row>
    <row r="24" spans="1:55" ht="12.75" customHeight="1" thickBot="1">
      <c r="A24" s="96">
        <f>IF(1!B24&lt;&gt;"",1!B24,"")</f>
      </c>
      <c r="B24" s="97">
        <f>IF(1!C24&lt;&gt;"",1!C24,"")</f>
      </c>
      <c r="C24" s="77">
        <f>IF(1!D24&lt;&gt;"",1!D24,"")</f>
      </c>
      <c r="D24" s="77">
        <f>IF(1!E24&lt;&gt;"",1!E24,"")</f>
      </c>
      <c r="E24" s="78">
        <f>6!BB24</f>
        <v>0</v>
      </c>
      <c r="F24" s="81"/>
      <c r="G24" s="42"/>
      <c r="H24" s="42"/>
      <c r="I24" s="42"/>
      <c r="J24" s="42"/>
      <c r="K24" s="42"/>
      <c r="L24" s="4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9">
        <f>IF(OR(MAX($F$12:$AU$15)&gt;1,MAX($F$19:$AU$24)&gt;1,MAX($F$26:$AU$49)&gt;1),0,SUMPRODUCT(F$12:AU$12,F24:AU24)+SUMPRODUCT(F$13:AU$13,F24:AU24)+6!AV24)</f>
        <v>0</v>
      </c>
      <c r="AW24" s="607"/>
      <c r="AX24" s="480">
        <f>IF(OR(MAX($F$12:$AU$15)&gt;1,MAX($F$19:$AU$24)&gt;1,MAX($F$26:$AU$49)&gt;1),0,SUMPRODUCT(F$14:AU$14,F24:AU24)+6!AX24)</f>
        <v>0</v>
      </c>
      <c r="AY24" s="480"/>
      <c r="AZ24" s="480">
        <f>IF(OR(MAX($F$12:$AU$15)&gt;1,MAX($F$19:$AU$24)&gt;1,MAX($F$26:$AU$49)&gt;1),0,SUMPRODUCT(F$15:AU$15,F24:AU24)+6!AZ24)</f>
        <v>0</v>
      </c>
      <c r="BA24" s="450"/>
      <c r="BB24" s="449">
        <f t="shared" si="1"/>
        <v>0</v>
      </c>
      <c r="BC24" s="450"/>
    </row>
    <row r="25" spans="1:57" ht="12.75" customHeight="1" thickBot="1" thickTop="1">
      <c r="A25" s="711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623"/>
      <c r="AW25" s="624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70" t="s">
        <v>189</v>
      </c>
      <c r="BE25" s="127"/>
    </row>
    <row r="26" spans="1:57" ht="12.75" customHeight="1" thickTop="1">
      <c r="A26" s="99">
        <f>IF(1!B26&lt;&gt;"",1!B26,"")</f>
      </c>
      <c r="B26" s="100">
        <f>IF(1!C26&lt;&gt;"",1!C26,"")</f>
      </c>
      <c r="C26" s="77">
        <f>IF(1!D26&lt;&gt;"",1!D26,"")</f>
      </c>
      <c r="D26" s="77">
        <f>IF(1!E26&lt;&gt;"",1!E26,"")</f>
      </c>
      <c r="E26" s="78">
        <f>6!AV26</f>
        <v>0</v>
      </c>
      <c r="F26" s="82"/>
      <c r="G26" s="45"/>
      <c r="H26" s="45"/>
      <c r="I26" s="45"/>
      <c r="J26" s="45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8"/>
      <c r="AF26" s="18"/>
      <c r="AG26" s="18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64">
        <f>IF(OR(MAX($F$12:$AU$15)&gt;1,MAX($F$19:$AU$24)&gt;1,MAX($F$26:$AU$49)&gt;1),0,E26+SUMPRODUCT(F$12:AU$12,F26:AU26)+SUMPRODUCT(F$13:AU$13,F26:AU26)+SUMPRODUCT(F$14:AU$14,F26:AU26)+SUMPRODUCT(F$15:AU$15,F26:AU26))</f>
        <v>0</v>
      </c>
      <c r="AW26" s="465"/>
      <c r="AX26" s="468">
        <f>IF(BE26&gt;0,(100/($BB$12+$BB$13+$BB$15+$BE$52))*(AV26-BD26+$BE$52),IF(SUM($BB$12:$BC$15)&gt;0,(100/($BB$12+$BB$13+$BB$15))*(AV26),0))</f>
        <v>0</v>
      </c>
      <c r="AY26" s="469"/>
      <c r="AZ26" s="458">
        <f aca="true" t="shared" si="2" ref="AZ26:AZ49">IF(AND(AX26&gt;50,C26="K"),1,0)</f>
        <v>0</v>
      </c>
      <c r="BA26" s="459"/>
      <c r="BB26" s="458">
        <f aca="true" t="shared" si="3" ref="BB26:BB49">IF(AND(AX26&gt;50,C26="M"),1,0)</f>
        <v>0</v>
      </c>
      <c r="BC26" s="460"/>
      <c r="BD26" s="127">
        <f>SUMPRODUCT(F$14:AU$14,F26:AU26)+6!BD26</f>
        <v>0</v>
      </c>
      <c r="BE26" s="127">
        <f>IF(OR(1!BD26&gt;0,BD26&gt;0),BD26,0)</f>
        <v>0</v>
      </c>
    </row>
    <row r="27" spans="1:57" ht="12.75" customHeight="1">
      <c r="A27" s="96">
        <f>IF(1!B27&lt;&gt;"",1!B27,"")</f>
      </c>
      <c r="B27" s="98">
        <f>IF(1!C27&lt;&gt;"",1!C27,"")</f>
      </c>
      <c r="C27" s="77">
        <f>IF(1!D27&lt;&gt;"",1!D27,"")</f>
      </c>
      <c r="D27" s="77">
        <f>IF(1!E27&lt;&gt;"",1!E27,"")</f>
      </c>
      <c r="E27" s="78">
        <f>6!AV27</f>
        <v>0</v>
      </c>
      <c r="F27" s="8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4">
        <f aca="true" t="shared" si="4" ref="AV27:AV49">IF(OR(MAX($F$12:$AU$15)&gt;1,MAX($F$19:$AU$24)&gt;1,MAX($F$26:$AU$49)&gt;1),0,E27+SUMPRODUCT(F$12:AU$12,F27:AU27)+SUMPRODUCT(F$13:AU$13,F27:AU27)+SUMPRODUCT(F$14:AU$14,F27:AU27)+SUMPRODUCT(F$15:AU$15,F27:AU27))</f>
        <v>0</v>
      </c>
      <c r="AW27" s="465"/>
      <c r="AX27" s="468">
        <f aca="true" t="shared" si="5" ref="AX27:AX49">IF(BE27&gt;0,(100/($BB$12+$BB$13+$BB$15+$BE$52))*(AV27-BD27+$BE$52),IF(SUM($BB$12:$BC$15)&gt;0,(100/($BB$12+$BB$13+$BB$15))*(AV27),0))</f>
        <v>0</v>
      </c>
      <c r="AY27" s="469"/>
      <c r="AZ27" s="458">
        <f t="shared" si="2"/>
        <v>0</v>
      </c>
      <c r="BA27" s="459"/>
      <c r="BB27" s="453">
        <f t="shared" si="3"/>
        <v>0</v>
      </c>
      <c r="BC27" s="454"/>
      <c r="BD27" s="127">
        <f>SUMPRODUCT(F$14:AU$14,F27:AU27)+6!BD27</f>
        <v>0</v>
      </c>
      <c r="BE27" s="127">
        <f>IF(OR(1!BD27&gt;0,BD27&gt;0),BD27,0)</f>
        <v>0</v>
      </c>
    </row>
    <row r="28" spans="1:57" ht="12.75" customHeight="1">
      <c r="A28" s="96">
        <f>IF(1!B28&lt;&gt;"",1!B28,"")</f>
      </c>
      <c r="B28" s="98">
        <f>IF(1!C28&lt;&gt;"",1!C28,"")</f>
      </c>
      <c r="C28" s="77">
        <f>IF(1!D28&lt;&gt;"",1!D28,"")</f>
      </c>
      <c r="D28" s="77">
        <f>IF(1!E28&lt;&gt;"",1!E28,"")</f>
      </c>
      <c r="E28" s="78">
        <f>6!AV28</f>
        <v>0</v>
      </c>
      <c r="F28" s="8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4">
        <f t="shared" si="4"/>
        <v>0</v>
      </c>
      <c r="AW28" s="465"/>
      <c r="AX28" s="468">
        <f t="shared" si="5"/>
        <v>0</v>
      </c>
      <c r="AY28" s="469"/>
      <c r="AZ28" s="458">
        <f t="shared" si="2"/>
        <v>0</v>
      </c>
      <c r="BA28" s="459"/>
      <c r="BB28" s="453">
        <f t="shared" si="3"/>
        <v>0</v>
      </c>
      <c r="BC28" s="454"/>
      <c r="BD28" s="127">
        <f>SUMPRODUCT(F$14:AU$14,F28:AU28)+6!BD28</f>
        <v>0</v>
      </c>
      <c r="BE28" s="127">
        <f>IF(OR(1!BD28&gt;0,BD28&gt;0),BD28,0)</f>
        <v>0</v>
      </c>
    </row>
    <row r="29" spans="1:57" ht="12.75" customHeight="1">
      <c r="A29" s="96">
        <f>IF(1!B29&lt;&gt;"",1!B29,"")</f>
      </c>
      <c r="B29" s="98">
        <f>IF(1!C29&lt;&gt;"",1!C29,"")</f>
      </c>
      <c r="C29" s="77">
        <f>IF(1!D29&lt;&gt;"",1!D29,"")</f>
      </c>
      <c r="D29" s="77">
        <f>IF(1!E29&lt;&gt;"",1!E29,"")</f>
      </c>
      <c r="E29" s="78">
        <f>6!AV29</f>
        <v>0</v>
      </c>
      <c r="F29" s="8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2"/>
      <c r="R29" s="45"/>
      <c r="S29" s="42"/>
      <c r="T29" s="42"/>
      <c r="U29" s="42"/>
      <c r="V29" s="42"/>
      <c r="W29" s="42"/>
      <c r="X29" s="42"/>
      <c r="Y29" s="42"/>
      <c r="Z29" s="45"/>
      <c r="AA29" s="42"/>
      <c r="AB29" s="42"/>
      <c r="AC29" s="42"/>
      <c r="AD29" s="42"/>
      <c r="AE29" s="45"/>
      <c r="AF29" s="45"/>
      <c r="AG29" s="45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64">
        <f t="shared" si="4"/>
        <v>0</v>
      </c>
      <c r="AW29" s="465"/>
      <c r="AX29" s="468">
        <f t="shared" si="5"/>
        <v>0</v>
      </c>
      <c r="AY29" s="469"/>
      <c r="AZ29" s="458">
        <f t="shared" si="2"/>
        <v>0</v>
      </c>
      <c r="BA29" s="459"/>
      <c r="BB29" s="453">
        <f t="shared" si="3"/>
        <v>0</v>
      </c>
      <c r="BC29" s="454"/>
      <c r="BD29" s="127">
        <f>SUMPRODUCT(F$14:AU$14,F29:AU29)+6!BD29</f>
        <v>0</v>
      </c>
      <c r="BE29" s="127">
        <f>IF(OR(1!BD29&gt;0,BD29&gt;0),BD29,0)</f>
        <v>0</v>
      </c>
    </row>
    <row r="30" spans="1:57" ht="12.75" customHeight="1">
      <c r="A30" s="96">
        <f>IF(1!B30&lt;&gt;"",1!B30,"")</f>
      </c>
      <c r="B30" s="98">
        <f>IF(1!C30&lt;&gt;"",1!C30,"")</f>
      </c>
      <c r="C30" s="77">
        <f>IF(1!D30&lt;&gt;"",1!D30,"")</f>
      </c>
      <c r="D30" s="77">
        <f>IF(1!E30&lt;&gt;"",1!E30,"")</f>
      </c>
      <c r="E30" s="78">
        <f>6!AV30</f>
        <v>0</v>
      </c>
      <c r="F30" s="8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4">
        <f t="shared" si="4"/>
        <v>0</v>
      </c>
      <c r="AW30" s="465"/>
      <c r="AX30" s="468">
        <f t="shared" si="5"/>
        <v>0</v>
      </c>
      <c r="AY30" s="469"/>
      <c r="AZ30" s="458">
        <f t="shared" si="2"/>
        <v>0</v>
      </c>
      <c r="BA30" s="459"/>
      <c r="BB30" s="453">
        <f t="shared" si="3"/>
        <v>0</v>
      </c>
      <c r="BC30" s="454"/>
      <c r="BD30" s="127">
        <f>SUMPRODUCT(F$14:AU$14,F30:AU30)+6!BD30</f>
        <v>0</v>
      </c>
      <c r="BE30" s="127">
        <f>IF(OR(1!BD30&gt;0,BD30&gt;0),BD30,0)</f>
        <v>0</v>
      </c>
    </row>
    <row r="31" spans="1:57" ht="12.75" customHeight="1">
      <c r="A31" s="96">
        <f>IF(1!B31&lt;&gt;"",1!B31,"")</f>
      </c>
      <c r="B31" s="98">
        <f>IF(1!C31&lt;&gt;"",1!C31,"")</f>
      </c>
      <c r="C31" s="77">
        <f>IF(1!D31&lt;&gt;"",1!D31,"")</f>
      </c>
      <c r="D31" s="77">
        <f>IF(1!E31&lt;&gt;"",1!E31,"")</f>
      </c>
      <c r="E31" s="78">
        <f>6!AV31</f>
        <v>0</v>
      </c>
      <c r="F31" s="8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4">
        <f t="shared" si="4"/>
        <v>0</v>
      </c>
      <c r="AW31" s="465"/>
      <c r="AX31" s="468">
        <f t="shared" si="5"/>
        <v>0</v>
      </c>
      <c r="AY31" s="469"/>
      <c r="AZ31" s="458">
        <f t="shared" si="2"/>
        <v>0</v>
      </c>
      <c r="BA31" s="459"/>
      <c r="BB31" s="453">
        <f t="shared" si="3"/>
        <v>0</v>
      </c>
      <c r="BC31" s="454"/>
      <c r="BD31" s="127">
        <f>SUMPRODUCT(F$14:AU$14,F31:AU31)+6!BD31</f>
        <v>0</v>
      </c>
      <c r="BE31" s="127">
        <f>IF(OR(1!BD31&gt;0,BD31&gt;0),BD31,0)</f>
        <v>0</v>
      </c>
    </row>
    <row r="32" spans="1:57" ht="12.75" customHeight="1">
      <c r="A32" s="96">
        <f>IF(1!B32&lt;&gt;"",1!B32,"")</f>
      </c>
      <c r="B32" s="98">
        <f>IF(1!C32&lt;&gt;"",1!C32,"")</f>
      </c>
      <c r="C32" s="77">
        <f>IF(1!D32&lt;&gt;"",1!D32,"")</f>
      </c>
      <c r="D32" s="77">
        <f>IF(1!E32&lt;&gt;"",1!E32,"")</f>
      </c>
      <c r="E32" s="78">
        <f>6!AV32</f>
        <v>0</v>
      </c>
      <c r="F32" s="8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4">
        <f t="shared" si="4"/>
        <v>0</v>
      </c>
      <c r="AW32" s="465"/>
      <c r="AX32" s="468">
        <f t="shared" si="5"/>
        <v>0</v>
      </c>
      <c r="AY32" s="469"/>
      <c r="AZ32" s="458">
        <f t="shared" si="2"/>
        <v>0</v>
      </c>
      <c r="BA32" s="459"/>
      <c r="BB32" s="453">
        <f t="shared" si="3"/>
        <v>0</v>
      </c>
      <c r="BC32" s="454"/>
      <c r="BD32" s="127">
        <f>SUMPRODUCT(F$14:AU$14,F32:AU32)+6!BD32</f>
        <v>0</v>
      </c>
      <c r="BE32" s="127">
        <f>IF(OR(1!BD32&gt;0,BD32&gt;0),BD32,0)</f>
        <v>0</v>
      </c>
    </row>
    <row r="33" spans="1:57" ht="12.75" customHeight="1">
      <c r="A33" s="96">
        <f>IF(1!B33&lt;&gt;"",1!B33,"")</f>
      </c>
      <c r="B33" s="98">
        <f>IF(1!C33&lt;&gt;"",1!C33,"")</f>
      </c>
      <c r="C33" s="77">
        <f>IF(1!D33&lt;&gt;"",1!D33,"")</f>
      </c>
      <c r="D33" s="77">
        <f>IF(1!E33&lt;&gt;"",1!E33,"")</f>
      </c>
      <c r="E33" s="78">
        <f>6!AV33</f>
        <v>0</v>
      </c>
      <c r="F33" s="82"/>
      <c r="G33" s="45"/>
      <c r="H33" s="45"/>
      <c r="I33" s="45"/>
      <c r="J33" s="45"/>
      <c r="K33" s="45"/>
      <c r="L33" s="4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4">
        <f t="shared" si="4"/>
        <v>0</v>
      </c>
      <c r="AW33" s="465"/>
      <c r="AX33" s="468">
        <f t="shared" si="5"/>
        <v>0</v>
      </c>
      <c r="AY33" s="469"/>
      <c r="AZ33" s="458">
        <f t="shared" si="2"/>
        <v>0</v>
      </c>
      <c r="BA33" s="459"/>
      <c r="BB33" s="453">
        <f t="shared" si="3"/>
        <v>0</v>
      </c>
      <c r="BC33" s="454"/>
      <c r="BD33" s="127">
        <f>SUMPRODUCT(F$14:AU$14,F33:AU33)+6!BD33</f>
        <v>0</v>
      </c>
      <c r="BE33" s="127">
        <f>IF(OR(1!BD33&gt;0,BD33&gt;0),BD33,0)</f>
        <v>0</v>
      </c>
    </row>
    <row r="34" spans="1:57" ht="12.75" customHeight="1">
      <c r="A34" s="96">
        <f>IF(1!B34&lt;&gt;"",1!B34,"")</f>
      </c>
      <c r="B34" s="98">
        <f>IF(1!C34&lt;&gt;"",1!C34,"")</f>
      </c>
      <c r="C34" s="77">
        <f>IF(1!D34&lt;&gt;"",1!D34,"")</f>
      </c>
      <c r="D34" s="77">
        <f>IF(1!E34&lt;&gt;"",1!E34,"")</f>
      </c>
      <c r="E34" s="78">
        <f>6!AV34</f>
        <v>0</v>
      </c>
      <c r="F34" s="82"/>
      <c r="G34" s="45"/>
      <c r="H34" s="45"/>
      <c r="I34" s="45"/>
      <c r="J34" s="45"/>
      <c r="K34" s="45"/>
      <c r="L34" s="4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64">
        <f t="shared" si="4"/>
        <v>0</v>
      </c>
      <c r="AW34" s="465"/>
      <c r="AX34" s="468">
        <f t="shared" si="5"/>
        <v>0</v>
      </c>
      <c r="AY34" s="469"/>
      <c r="AZ34" s="458">
        <f t="shared" si="2"/>
        <v>0</v>
      </c>
      <c r="BA34" s="459"/>
      <c r="BB34" s="453">
        <f t="shared" si="3"/>
        <v>0</v>
      </c>
      <c r="BC34" s="454"/>
      <c r="BD34" s="127">
        <f>SUMPRODUCT(F$14:AU$14,F34:AU34)+6!BD34</f>
        <v>0</v>
      </c>
      <c r="BE34" s="127">
        <f>IF(OR(1!BD34&gt;0,BD34&gt;0),BD34,0)</f>
        <v>0</v>
      </c>
    </row>
    <row r="35" spans="1:57" ht="12.75" customHeight="1">
      <c r="A35" s="96">
        <f>IF(1!B35&lt;&gt;"",1!B35,"")</f>
      </c>
      <c r="B35" s="98">
        <f>IF(1!C35&lt;&gt;"",1!C35,"")</f>
      </c>
      <c r="C35" s="77">
        <f>IF(1!D35&lt;&gt;"",1!D35,"")</f>
      </c>
      <c r="D35" s="77">
        <f>IF(1!E35&lt;&gt;"",1!E35,"")</f>
      </c>
      <c r="E35" s="78">
        <f>6!AV35</f>
        <v>0</v>
      </c>
      <c r="F35" s="82"/>
      <c r="G35" s="45"/>
      <c r="H35" s="45"/>
      <c r="I35" s="45"/>
      <c r="J35" s="45"/>
      <c r="K35" s="45"/>
      <c r="L35" s="4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64">
        <f t="shared" si="4"/>
        <v>0</v>
      </c>
      <c r="AW35" s="465"/>
      <c r="AX35" s="468">
        <f t="shared" si="5"/>
        <v>0</v>
      </c>
      <c r="AY35" s="469"/>
      <c r="AZ35" s="458">
        <f t="shared" si="2"/>
        <v>0</v>
      </c>
      <c r="BA35" s="459"/>
      <c r="BB35" s="453">
        <f t="shared" si="3"/>
        <v>0</v>
      </c>
      <c r="BC35" s="454"/>
      <c r="BD35" s="127">
        <f>SUMPRODUCT(F$14:AU$14,F35:AU35)+6!BD35</f>
        <v>0</v>
      </c>
      <c r="BE35" s="127">
        <f>IF(OR(1!BD35&gt;0,BD35&gt;0),BD35,0)</f>
        <v>0</v>
      </c>
    </row>
    <row r="36" spans="1:57" ht="12.75" customHeight="1">
      <c r="A36" s="96">
        <f>IF(1!B36&lt;&gt;"",1!B36,"")</f>
      </c>
      <c r="B36" s="98">
        <f>IF(1!C36&lt;&gt;"",1!C36,"")</f>
      </c>
      <c r="C36" s="77">
        <f>IF(1!D36&lt;&gt;"",1!D36,"")</f>
      </c>
      <c r="D36" s="77">
        <f>IF(1!E36&lt;&gt;"",1!E36,"")</f>
      </c>
      <c r="E36" s="78">
        <f>6!AV36</f>
        <v>0</v>
      </c>
      <c r="F36" s="82"/>
      <c r="G36" s="45"/>
      <c r="H36" s="45"/>
      <c r="I36" s="45"/>
      <c r="J36" s="45"/>
      <c r="K36" s="45"/>
      <c r="L36" s="4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64">
        <f t="shared" si="4"/>
        <v>0</v>
      </c>
      <c r="AW36" s="465"/>
      <c r="AX36" s="468">
        <f t="shared" si="5"/>
        <v>0</v>
      </c>
      <c r="AY36" s="469"/>
      <c r="AZ36" s="458">
        <f t="shared" si="2"/>
        <v>0</v>
      </c>
      <c r="BA36" s="459"/>
      <c r="BB36" s="453">
        <f t="shared" si="3"/>
        <v>0</v>
      </c>
      <c r="BC36" s="454"/>
      <c r="BD36" s="127">
        <f>SUMPRODUCT(F$14:AU$14,F36:AU36)+6!BD36</f>
        <v>0</v>
      </c>
      <c r="BE36" s="127">
        <f>IF(OR(1!BD36&gt;0,BD36&gt;0),BD36,0)</f>
        <v>0</v>
      </c>
    </row>
    <row r="37" spans="1:57" ht="12.75" customHeight="1">
      <c r="A37" s="96">
        <f>IF(1!B37&lt;&gt;"",1!B37,"")</f>
      </c>
      <c r="B37" s="98">
        <f>IF(1!C37&lt;&gt;"",1!C37,"")</f>
      </c>
      <c r="C37" s="77">
        <f>IF(1!D37&lt;&gt;"",1!D37,"")</f>
      </c>
      <c r="D37" s="77">
        <f>IF(1!E37&lt;&gt;"",1!E37,"")</f>
      </c>
      <c r="E37" s="78">
        <f>6!AV37</f>
        <v>0</v>
      </c>
      <c r="F37" s="82"/>
      <c r="G37" s="45"/>
      <c r="H37" s="45"/>
      <c r="I37" s="45"/>
      <c r="J37" s="45"/>
      <c r="K37" s="45"/>
      <c r="L37" s="4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64">
        <f t="shared" si="4"/>
        <v>0</v>
      </c>
      <c r="AW37" s="465"/>
      <c r="AX37" s="468">
        <f t="shared" si="5"/>
        <v>0</v>
      </c>
      <c r="AY37" s="469"/>
      <c r="AZ37" s="458">
        <f t="shared" si="2"/>
        <v>0</v>
      </c>
      <c r="BA37" s="459"/>
      <c r="BB37" s="453">
        <f t="shared" si="3"/>
        <v>0</v>
      </c>
      <c r="BC37" s="454"/>
      <c r="BD37" s="127">
        <f>SUMPRODUCT(F$14:AU$14,F37:AU37)+6!BD37</f>
        <v>0</v>
      </c>
      <c r="BE37" s="127">
        <f>IF(OR(1!BD37&gt;0,BD37&gt;0),BD37,0)</f>
        <v>0</v>
      </c>
    </row>
    <row r="38" spans="1:57" ht="12.75" customHeight="1">
      <c r="A38" s="96">
        <f>IF(1!B38&lt;&gt;"",1!B38,"")</f>
      </c>
      <c r="B38" s="98">
        <f>IF(1!C38&lt;&gt;"",1!C38,"")</f>
      </c>
      <c r="C38" s="77">
        <f>IF(1!D38&lt;&gt;"",1!D38,"")</f>
      </c>
      <c r="D38" s="77">
        <f>IF(1!E38&lt;&gt;"",1!E38,"")</f>
      </c>
      <c r="E38" s="78">
        <f>6!AV38</f>
        <v>0</v>
      </c>
      <c r="F38" s="82"/>
      <c r="G38" s="45"/>
      <c r="H38" s="45"/>
      <c r="I38" s="45"/>
      <c r="J38" s="45"/>
      <c r="K38" s="45"/>
      <c r="L38" s="4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64">
        <f t="shared" si="4"/>
        <v>0</v>
      </c>
      <c r="AW38" s="465"/>
      <c r="AX38" s="468">
        <f t="shared" si="5"/>
        <v>0</v>
      </c>
      <c r="AY38" s="469"/>
      <c r="AZ38" s="458">
        <f t="shared" si="2"/>
        <v>0</v>
      </c>
      <c r="BA38" s="459"/>
      <c r="BB38" s="453">
        <f t="shared" si="3"/>
        <v>0</v>
      </c>
      <c r="BC38" s="454"/>
      <c r="BD38" s="127">
        <f>SUMPRODUCT(F$14:AU$14,F38:AU38)+6!BD38</f>
        <v>0</v>
      </c>
      <c r="BE38" s="127">
        <f>IF(OR(1!BD38&gt;0,BD38&gt;0),BD38,0)</f>
        <v>0</v>
      </c>
    </row>
    <row r="39" spans="1:57" ht="12.75" customHeight="1">
      <c r="A39" s="96">
        <f>IF(1!B39&lt;&gt;"",1!B39,"")</f>
      </c>
      <c r="B39" s="98">
        <f>IF(1!C39&lt;&gt;"",1!C39,"")</f>
      </c>
      <c r="C39" s="77">
        <f>IF(1!D39&lt;&gt;"",1!D39,"")</f>
      </c>
      <c r="D39" s="77">
        <f>IF(1!E39&lt;&gt;"",1!E39,"")</f>
      </c>
      <c r="E39" s="78">
        <f>6!AV39</f>
        <v>0</v>
      </c>
      <c r="F39" s="82"/>
      <c r="G39" s="45"/>
      <c r="H39" s="45"/>
      <c r="I39" s="45"/>
      <c r="J39" s="45"/>
      <c r="K39" s="45"/>
      <c r="L39" s="4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4">
        <f t="shared" si="4"/>
        <v>0</v>
      </c>
      <c r="AW39" s="465"/>
      <c r="AX39" s="468">
        <f t="shared" si="5"/>
        <v>0</v>
      </c>
      <c r="AY39" s="469"/>
      <c r="AZ39" s="458">
        <f t="shared" si="2"/>
        <v>0</v>
      </c>
      <c r="BA39" s="459"/>
      <c r="BB39" s="453">
        <f t="shared" si="3"/>
        <v>0</v>
      </c>
      <c r="BC39" s="454"/>
      <c r="BD39" s="127">
        <f>SUMPRODUCT(F$14:AU$14,F39:AU39)+6!BD39</f>
        <v>0</v>
      </c>
      <c r="BE39" s="127">
        <f>IF(OR(1!BD39&gt;0,BD39&gt;0),BD39,0)</f>
        <v>0</v>
      </c>
    </row>
    <row r="40" spans="1:57" ht="12.75" customHeight="1">
      <c r="A40" s="96">
        <f>IF(1!B40&lt;&gt;"",1!B40,"")</f>
      </c>
      <c r="B40" s="98">
        <f>IF(1!C40&lt;&gt;"",1!C40,"")</f>
      </c>
      <c r="C40" s="77">
        <f>IF(1!D40&lt;&gt;"",1!D40,"")</f>
      </c>
      <c r="D40" s="77">
        <f>IF(1!E40&lt;&gt;"",1!E40,"")</f>
      </c>
      <c r="E40" s="78">
        <f>6!AV40</f>
        <v>0</v>
      </c>
      <c r="F40" s="82"/>
      <c r="G40" s="45"/>
      <c r="H40" s="45"/>
      <c r="I40" s="45"/>
      <c r="J40" s="45"/>
      <c r="K40" s="45"/>
      <c r="L40" s="4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64">
        <f t="shared" si="4"/>
        <v>0</v>
      </c>
      <c r="AW40" s="465"/>
      <c r="AX40" s="468">
        <f t="shared" si="5"/>
        <v>0</v>
      </c>
      <c r="AY40" s="469"/>
      <c r="AZ40" s="458">
        <f t="shared" si="2"/>
        <v>0</v>
      </c>
      <c r="BA40" s="459"/>
      <c r="BB40" s="453">
        <f t="shared" si="3"/>
        <v>0</v>
      </c>
      <c r="BC40" s="454"/>
      <c r="BD40" s="127">
        <f>SUMPRODUCT(F$14:AU$14,F40:AU40)+6!BD40</f>
        <v>0</v>
      </c>
      <c r="BE40" s="127">
        <f>IF(OR(1!BD40&gt;0,BD40&gt;0),BD40,0)</f>
        <v>0</v>
      </c>
    </row>
    <row r="41" spans="1:57" ht="12.75" customHeight="1">
      <c r="A41" s="96">
        <f>IF(1!B41&lt;&gt;"",1!B41,"")</f>
      </c>
      <c r="B41" s="98">
        <f>IF(1!C41&lt;&gt;"",1!C41,"")</f>
      </c>
      <c r="C41" s="77">
        <f>IF(1!D41&lt;&gt;"",1!D41,"")</f>
      </c>
      <c r="D41" s="77">
        <f>IF(1!E41&lt;&gt;"",1!E41,"")</f>
      </c>
      <c r="E41" s="78">
        <f>6!AV41</f>
        <v>0</v>
      </c>
      <c r="F41" s="82"/>
      <c r="G41" s="45"/>
      <c r="H41" s="45"/>
      <c r="I41" s="45"/>
      <c r="J41" s="45"/>
      <c r="K41" s="45"/>
      <c r="L41" s="4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4">
        <f t="shared" si="4"/>
        <v>0</v>
      </c>
      <c r="AW41" s="465"/>
      <c r="AX41" s="468">
        <f t="shared" si="5"/>
        <v>0</v>
      </c>
      <c r="AY41" s="469"/>
      <c r="AZ41" s="458">
        <f t="shared" si="2"/>
        <v>0</v>
      </c>
      <c r="BA41" s="459"/>
      <c r="BB41" s="453">
        <f t="shared" si="3"/>
        <v>0</v>
      </c>
      <c r="BC41" s="454"/>
      <c r="BD41" s="127">
        <f>SUMPRODUCT(F$14:AU$14,F41:AU41)+6!BD41</f>
        <v>0</v>
      </c>
      <c r="BE41" s="127">
        <f>IF(OR(1!BD41&gt;0,BD41&gt;0),BD41,0)</f>
        <v>0</v>
      </c>
    </row>
    <row r="42" spans="1:57" ht="12.75" customHeight="1">
      <c r="A42" s="96">
        <f>IF(1!B42&lt;&gt;"",1!B42,"")</f>
      </c>
      <c r="B42" s="98">
        <f>IF(1!C42&lt;&gt;"",1!C42,"")</f>
      </c>
      <c r="C42" s="77">
        <f>IF(1!D42&lt;&gt;"",1!D42,"")</f>
      </c>
      <c r="D42" s="77">
        <f>IF(1!E42&lt;&gt;"",1!E42,"")</f>
      </c>
      <c r="E42" s="78">
        <f>6!AV42</f>
        <v>0</v>
      </c>
      <c r="F42" s="82"/>
      <c r="G42" s="45"/>
      <c r="H42" s="45"/>
      <c r="I42" s="45"/>
      <c r="J42" s="45"/>
      <c r="K42" s="45"/>
      <c r="L42" s="4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64">
        <f t="shared" si="4"/>
        <v>0</v>
      </c>
      <c r="AW42" s="465"/>
      <c r="AX42" s="468">
        <f t="shared" si="5"/>
        <v>0</v>
      </c>
      <c r="AY42" s="469"/>
      <c r="AZ42" s="458">
        <f t="shared" si="2"/>
        <v>0</v>
      </c>
      <c r="BA42" s="459"/>
      <c r="BB42" s="453">
        <f t="shared" si="3"/>
        <v>0</v>
      </c>
      <c r="BC42" s="454"/>
      <c r="BD42" s="127">
        <f>SUMPRODUCT(F$14:AU$14,F42:AU42)+6!BD42</f>
        <v>0</v>
      </c>
      <c r="BE42" s="127">
        <f>IF(OR(1!BD42&gt;0,BD42&gt;0),BD42,0)</f>
        <v>0</v>
      </c>
    </row>
    <row r="43" spans="1:57" ht="12.75" customHeight="1">
      <c r="A43" s="96">
        <f>IF(1!B43&lt;&gt;"",1!B43,"")</f>
      </c>
      <c r="B43" s="98">
        <f>IF(1!C43&lt;&gt;"",1!C43,"")</f>
      </c>
      <c r="C43" s="77">
        <f>IF(1!D43&lt;&gt;"",1!D43,"")</f>
      </c>
      <c r="D43" s="77">
        <f>IF(1!E43&lt;&gt;"",1!E43,"")</f>
      </c>
      <c r="E43" s="78">
        <f>6!AV43</f>
        <v>0</v>
      </c>
      <c r="F43" s="82"/>
      <c r="G43" s="45"/>
      <c r="H43" s="45"/>
      <c r="I43" s="45"/>
      <c r="J43" s="45"/>
      <c r="K43" s="45"/>
      <c r="L43" s="4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64">
        <f t="shared" si="4"/>
        <v>0</v>
      </c>
      <c r="AW43" s="465"/>
      <c r="AX43" s="468">
        <f t="shared" si="5"/>
        <v>0</v>
      </c>
      <c r="AY43" s="469"/>
      <c r="AZ43" s="458">
        <f t="shared" si="2"/>
        <v>0</v>
      </c>
      <c r="BA43" s="459"/>
      <c r="BB43" s="453">
        <f t="shared" si="3"/>
        <v>0</v>
      </c>
      <c r="BC43" s="454"/>
      <c r="BD43" s="127">
        <f>SUMPRODUCT(F$14:AU$14,F43:AU43)+6!BD43</f>
        <v>0</v>
      </c>
      <c r="BE43" s="127">
        <f>IF(OR(1!BD43&gt;0,BD43&gt;0),BD43,0)</f>
        <v>0</v>
      </c>
    </row>
    <row r="44" spans="1:57" ht="12.75" customHeight="1">
      <c r="A44" s="96">
        <f>IF(1!B44&lt;&gt;"",1!B44,"")</f>
      </c>
      <c r="B44" s="98">
        <f>IF(1!C44&lt;&gt;"",1!C44,"")</f>
      </c>
      <c r="C44" s="77">
        <f>IF(1!D44&lt;&gt;"",1!D44,"")</f>
      </c>
      <c r="D44" s="77">
        <f>IF(1!E44&lt;&gt;"",1!E44,"")</f>
      </c>
      <c r="E44" s="78">
        <f>6!AV44</f>
        <v>0</v>
      </c>
      <c r="F44" s="82"/>
      <c r="G44" s="45"/>
      <c r="H44" s="45"/>
      <c r="I44" s="45"/>
      <c r="J44" s="45"/>
      <c r="K44" s="45"/>
      <c r="L44" s="4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64">
        <f t="shared" si="4"/>
        <v>0</v>
      </c>
      <c r="AW44" s="465"/>
      <c r="AX44" s="468">
        <f t="shared" si="5"/>
        <v>0</v>
      </c>
      <c r="AY44" s="469"/>
      <c r="AZ44" s="458">
        <f t="shared" si="2"/>
        <v>0</v>
      </c>
      <c r="BA44" s="459"/>
      <c r="BB44" s="453">
        <f t="shared" si="3"/>
        <v>0</v>
      </c>
      <c r="BC44" s="454"/>
      <c r="BD44" s="127">
        <f>SUMPRODUCT(F$14:AU$14,F44:AU44)+6!BD44</f>
        <v>0</v>
      </c>
      <c r="BE44" s="127">
        <f>IF(OR(1!BD44&gt;0,BD44&gt;0),BD44,0)</f>
        <v>0</v>
      </c>
    </row>
    <row r="45" spans="1:57" ht="12.75" customHeight="1">
      <c r="A45" s="96">
        <f>IF(1!B45&lt;&gt;"",1!B45,"")</f>
      </c>
      <c r="B45" s="98">
        <f>IF(1!C45&lt;&gt;"",1!C45,"")</f>
      </c>
      <c r="C45" s="77">
        <f>IF(1!D45&lt;&gt;"",1!D45,"")</f>
      </c>
      <c r="D45" s="77">
        <f>IF(1!E45&lt;&gt;"",1!E45,"")</f>
      </c>
      <c r="E45" s="78">
        <f>6!AV45</f>
        <v>0</v>
      </c>
      <c r="F45" s="82"/>
      <c r="G45" s="45"/>
      <c r="H45" s="45"/>
      <c r="I45" s="45"/>
      <c r="J45" s="45"/>
      <c r="K45" s="45"/>
      <c r="L45" s="4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64">
        <f t="shared" si="4"/>
        <v>0</v>
      </c>
      <c r="AW45" s="465"/>
      <c r="AX45" s="468">
        <f t="shared" si="5"/>
        <v>0</v>
      </c>
      <c r="AY45" s="469"/>
      <c r="AZ45" s="458">
        <f t="shared" si="2"/>
        <v>0</v>
      </c>
      <c r="BA45" s="459"/>
      <c r="BB45" s="453">
        <f t="shared" si="3"/>
        <v>0</v>
      </c>
      <c r="BC45" s="454"/>
      <c r="BD45" s="127">
        <f>SUMPRODUCT(F$14:AU$14,F45:AU45)+6!BD45</f>
        <v>0</v>
      </c>
      <c r="BE45" s="127">
        <f>IF(OR(1!BD45&gt;0,BD45&gt;0),BD45,0)</f>
        <v>0</v>
      </c>
    </row>
    <row r="46" spans="1:57" ht="12.75" customHeight="1">
      <c r="A46" s="96">
        <f>IF(1!B46&lt;&gt;"",1!B46,"")</f>
      </c>
      <c r="B46" s="98">
        <f>IF(1!C46&lt;&gt;"",1!C46,"")</f>
      </c>
      <c r="C46" s="77">
        <f>IF(1!D46&lt;&gt;"",1!D46,"")</f>
      </c>
      <c r="D46" s="77">
        <f>IF(1!E46&lt;&gt;"",1!E46,"")</f>
      </c>
      <c r="E46" s="78">
        <f>6!AV46</f>
        <v>0</v>
      </c>
      <c r="F46" s="82"/>
      <c r="G46" s="45"/>
      <c r="H46" s="45"/>
      <c r="I46" s="45"/>
      <c r="J46" s="45"/>
      <c r="K46" s="45"/>
      <c r="L46" s="4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64">
        <f t="shared" si="4"/>
        <v>0</v>
      </c>
      <c r="AW46" s="465"/>
      <c r="AX46" s="468">
        <f t="shared" si="5"/>
        <v>0</v>
      </c>
      <c r="AY46" s="469"/>
      <c r="AZ46" s="458">
        <f t="shared" si="2"/>
        <v>0</v>
      </c>
      <c r="BA46" s="459"/>
      <c r="BB46" s="453">
        <f t="shared" si="3"/>
        <v>0</v>
      </c>
      <c r="BC46" s="454"/>
      <c r="BD46" s="127">
        <f>SUMPRODUCT(F$14:AU$14,F46:AU46)+6!BD46</f>
        <v>0</v>
      </c>
      <c r="BE46" s="127">
        <f>IF(OR(1!BD46&gt;0,BD46&gt;0),BD46,0)</f>
        <v>0</v>
      </c>
    </row>
    <row r="47" spans="1:57" ht="12.75" customHeight="1">
      <c r="A47" s="96">
        <f>IF(1!B47&lt;&gt;"",1!B47,"")</f>
      </c>
      <c r="B47" s="98">
        <f>IF(1!C47&lt;&gt;"",1!C47,"")</f>
      </c>
      <c r="C47" s="77">
        <f>IF(1!D47&lt;&gt;"",1!D47,"")</f>
      </c>
      <c r="D47" s="77">
        <f>IF(1!E47&lt;&gt;"",1!E47,"")</f>
      </c>
      <c r="E47" s="78">
        <f>6!AV47</f>
        <v>0</v>
      </c>
      <c r="F47" s="82"/>
      <c r="G47" s="45"/>
      <c r="H47" s="45"/>
      <c r="I47" s="45"/>
      <c r="J47" s="45"/>
      <c r="K47" s="45"/>
      <c r="L47" s="4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64">
        <f t="shared" si="4"/>
        <v>0</v>
      </c>
      <c r="AW47" s="465"/>
      <c r="AX47" s="468">
        <f t="shared" si="5"/>
        <v>0</v>
      </c>
      <c r="AY47" s="469"/>
      <c r="AZ47" s="458">
        <f t="shared" si="2"/>
        <v>0</v>
      </c>
      <c r="BA47" s="459"/>
      <c r="BB47" s="453">
        <f t="shared" si="3"/>
        <v>0</v>
      </c>
      <c r="BC47" s="454"/>
      <c r="BD47" s="127">
        <f>SUMPRODUCT(F$14:AU$14,F47:AU47)+6!BD47</f>
        <v>0</v>
      </c>
      <c r="BE47" s="127">
        <f>IF(OR(1!BD47&gt;0,BD47&gt;0),BD47,0)</f>
        <v>0</v>
      </c>
    </row>
    <row r="48" spans="1:57" ht="12.75" customHeight="1">
      <c r="A48" s="96">
        <f>IF(1!B48&lt;&gt;"",1!B48,"")</f>
      </c>
      <c r="B48" s="98">
        <f>IF(1!C48&lt;&gt;"",1!C48,"")</f>
      </c>
      <c r="C48" s="77">
        <f>IF(1!D48&lt;&gt;"",1!D48,"")</f>
      </c>
      <c r="D48" s="77">
        <f>IF(1!E48&lt;&gt;"",1!E48,"")</f>
      </c>
      <c r="E48" s="78">
        <f>6!AV48</f>
        <v>0</v>
      </c>
      <c r="F48" s="82"/>
      <c r="G48" s="45"/>
      <c r="H48" s="45"/>
      <c r="I48" s="45"/>
      <c r="J48" s="45"/>
      <c r="K48" s="45"/>
      <c r="L48" s="4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64">
        <f t="shared" si="4"/>
        <v>0</v>
      </c>
      <c r="AW48" s="465"/>
      <c r="AX48" s="468">
        <f t="shared" si="5"/>
        <v>0</v>
      </c>
      <c r="AY48" s="469"/>
      <c r="AZ48" s="458">
        <f t="shared" si="2"/>
        <v>0</v>
      </c>
      <c r="BA48" s="459"/>
      <c r="BB48" s="453">
        <f t="shared" si="3"/>
        <v>0</v>
      </c>
      <c r="BC48" s="454"/>
      <c r="BD48" s="127">
        <f>SUMPRODUCT(F$14:AU$14,F48:AU48)+6!BD48</f>
        <v>0</v>
      </c>
      <c r="BE48" s="127">
        <f>IF(OR(1!BD48&gt;0,BD48&gt;0),BD48,0)</f>
        <v>0</v>
      </c>
    </row>
    <row r="49" spans="1:57" ht="12.75" customHeight="1" thickBot="1">
      <c r="A49" s="101">
        <f>IF(1!B49&lt;&gt;"",1!B49,"")</f>
      </c>
      <c r="B49" s="102">
        <f>IF(1!C49&lt;&gt;"",1!C49,"")</f>
      </c>
      <c r="C49" s="77">
        <f>IF(1!D49&lt;&gt;"",1!D49,"")</f>
      </c>
      <c r="D49" s="77">
        <f>IF(1!E49&lt;&gt;"",1!E49,"")</f>
      </c>
      <c r="E49" s="78">
        <f>6!AV49</f>
        <v>0</v>
      </c>
      <c r="F49" s="82"/>
      <c r="G49" s="45"/>
      <c r="H49" s="45"/>
      <c r="I49" s="45"/>
      <c r="J49" s="45"/>
      <c r="K49" s="45"/>
      <c r="L49" s="4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4">
        <f t="shared" si="4"/>
        <v>0</v>
      </c>
      <c r="AW49" s="465"/>
      <c r="AX49" s="468">
        <f t="shared" si="5"/>
        <v>0</v>
      </c>
      <c r="AY49" s="469"/>
      <c r="AZ49" s="458">
        <f t="shared" si="2"/>
        <v>0</v>
      </c>
      <c r="BA49" s="459"/>
      <c r="BB49" s="605">
        <f t="shared" si="3"/>
        <v>0</v>
      </c>
      <c r="BC49" s="606"/>
      <c r="BD49" s="127">
        <f>SUMPRODUCT(F$14:AU$14,F49:AU49)+6!BD49</f>
        <v>0</v>
      </c>
      <c r="BE49" s="127">
        <f>IF(OR(1!BD49&gt;0,BD49&gt;0),BD49,0)</f>
        <v>0</v>
      </c>
    </row>
    <row r="50" spans="1:57" ht="12.75" customHeight="1" thickBot="1" thickTop="1">
      <c r="A50" s="69"/>
      <c r="B50" s="70" t="s">
        <v>66</v>
      </c>
      <c r="C50" s="79"/>
      <c r="D50" s="70">
        <f>COUNT(D26:D49)</f>
        <v>0</v>
      </c>
      <c r="E50" s="167">
        <f aca="true" t="shared" si="6" ref="E50:AU50">SUM(E26:E49)</f>
        <v>0</v>
      </c>
      <c r="F50" s="80">
        <f t="shared" si="6"/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1">
        <f t="shared" si="6"/>
        <v>0</v>
      </c>
      <c r="O50" s="51">
        <f t="shared" si="6"/>
        <v>0</v>
      </c>
      <c r="P50" s="51">
        <f t="shared" si="6"/>
        <v>0</v>
      </c>
      <c r="Q50" s="51">
        <f t="shared" si="6"/>
        <v>0</v>
      </c>
      <c r="R50" s="51">
        <f t="shared" si="6"/>
        <v>0</v>
      </c>
      <c r="S50" s="51">
        <f t="shared" si="6"/>
        <v>0</v>
      </c>
      <c r="T50" s="51">
        <f t="shared" si="6"/>
        <v>0</v>
      </c>
      <c r="U50" s="51">
        <f t="shared" si="6"/>
        <v>0</v>
      </c>
      <c r="V50" s="51">
        <f t="shared" si="6"/>
        <v>0</v>
      </c>
      <c r="W50" s="51">
        <f t="shared" si="6"/>
        <v>0</v>
      </c>
      <c r="X50" s="51">
        <f t="shared" si="6"/>
        <v>0</v>
      </c>
      <c r="Y50" s="51">
        <f t="shared" si="6"/>
        <v>0</v>
      </c>
      <c r="Z50" s="51">
        <f t="shared" si="6"/>
        <v>0</v>
      </c>
      <c r="AA50" s="51">
        <f t="shared" si="6"/>
        <v>0</v>
      </c>
      <c r="AB50" s="51">
        <f t="shared" si="6"/>
        <v>0</v>
      </c>
      <c r="AC50" s="51">
        <f t="shared" si="6"/>
        <v>0</v>
      </c>
      <c r="AD50" s="51">
        <f t="shared" si="6"/>
        <v>0</v>
      </c>
      <c r="AE50" s="51">
        <f t="shared" si="6"/>
        <v>0</v>
      </c>
      <c r="AF50" s="51">
        <f t="shared" si="6"/>
        <v>0</v>
      </c>
      <c r="AG50" s="51">
        <f t="shared" si="6"/>
        <v>0</v>
      </c>
      <c r="AH50" s="51">
        <f t="shared" si="6"/>
        <v>0</v>
      </c>
      <c r="AI50" s="51">
        <f t="shared" si="6"/>
        <v>0</v>
      </c>
      <c r="AJ50" s="51">
        <f t="shared" si="6"/>
        <v>0</v>
      </c>
      <c r="AK50" s="51">
        <f t="shared" si="6"/>
        <v>0</v>
      </c>
      <c r="AL50" s="51">
        <f t="shared" si="6"/>
        <v>0</v>
      </c>
      <c r="AM50" s="51">
        <f t="shared" si="6"/>
        <v>0</v>
      </c>
      <c r="AN50" s="51">
        <f t="shared" si="6"/>
        <v>0</v>
      </c>
      <c r="AO50" s="51">
        <f t="shared" si="6"/>
        <v>0</v>
      </c>
      <c r="AP50" s="51">
        <f t="shared" si="6"/>
        <v>0</v>
      </c>
      <c r="AQ50" s="51">
        <f t="shared" si="6"/>
        <v>0</v>
      </c>
      <c r="AR50" s="51">
        <f t="shared" si="6"/>
        <v>0</v>
      </c>
      <c r="AS50" s="51">
        <f t="shared" si="6"/>
        <v>0</v>
      </c>
      <c r="AT50" s="51">
        <f t="shared" si="6"/>
        <v>0</v>
      </c>
      <c r="AU50" s="51">
        <f t="shared" si="6"/>
        <v>0</v>
      </c>
      <c r="AV50" s="622">
        <f>SUM(AV26:AW49)</f>
        <v>0</v>
      </c>
      <c r="AW50" s="471"/>
      <c r="AX50" s="473"/>
      <c r="AY50" s="474"/>
      <c r="AZ50" s="603">
        <f>SUM(AZ26:BA49)</f>
        <v>0</v>
      </c>
      <c r="BA50" s="472"/>
      <c r="BB50" s="603">
        <f>SUM(BB26:BC49)</f>
        <v>0</v>
      </c>
      <c r="BC50" s="431"/>
      <c r="BD50" s="127">
        <f>SUM(BD26:BD49)</f>
        <v>0</v>
      </c>
      <c r="BE50" s="127"/>
    </row>
    <row r="51" spans="1:57" ht="15" customHeight="1" thickTop="1">
      <c r="A51" s="618" t="s">
        <v>36</v>
      </c>
      <c r="B51" s="619"/>
      <c r="C51" s="540">
        <f>IF(AV50&gt;0,(AV50-BD50)/(BB12+BB13+BB15),0)</f>
        <v>0</v>
      </c>
      <c r="D51" s="541"/>
      <c r="E51" s="161"/>
      <c r="F51" s="160">
        <f aca="true" t="shared" si="7" ref="F51:AU51">IF(SUM(F12:F13)=1,SUM(F26:F49),"")</f>
      </c>
      <c r="G51" s="160">
        <f t="shared" si="7"/>
      </c>
      <c r="H51" s="160">
        <f t="shared" si="7"/>
      </c>
      <c r="I51" s="160">
        <f t="shared" si="7"/>
      </c>
      <c r="J51" s="160">
        <f t="shared" si="7"/>
      </c>
      <c r="K51" s="160">
        <f t="shared" si="7"/>
      </c>
      <c r="L51" s="160">
        <f t="shared" si="7"/>
      </c>
      <c r="M51" s="160">
        <f t="shared" si="7"/>
      </c>
      <c r="N51" s="160">
        <f t="shared" si="7"/>
      </c>
      <c r="O51" s="160">
        <f t="shared" si="7"/>
      </c>
      <c r="P51" s="160">
        <f t="shared" si="7"/>
      </c>
      <c r="Q51" s="160">
        <f t="shared" si="7"/>
      </c>
      <c r="R51" s="160">
        <f t="shared" si="7"/>
      </c>
      <c r="S51" s="160">
        <f t="shared" si="7"/>
      </c>
      <c r="T51" s="160">
        <f t="shared" si="7"/>
      </c>
      <c r="U51" s="160">
        <f t="shared" si="7"/>
      </c>
      <c r="V51" s="160">
        <f t="shared" si="7"/>
      </c>
      <c r="W51" s="160">
        <f t="shared" si="7"/>
      </c>
      <c r="X51" s="160">
        <f t="shared" si="7"/>
      </c>
      <c r="Y51" s="160">
        <f t="shared" si="7"/>
      </c>
      <c r="Z51" s="160">
        <f t="shared" si="7"/>
      </c>
      <c r="AA51" s="160">
        <f t="shared" si="7"/>
      </c>
      <c r="AB51" s="160">
        <f t="shared" si="7"/>
      </c>
      <c r="AC51" s="160">
        <f t="shared" si="7"/>
      </c>
      <c r="AD51" s="160">
        <f t="shared" si="7"/>
      </c>
      <c r="AE51" s="160">
        <f t="shared" si="7"/>
      </c>
      <c r="AF51" s="160">
        <f t="shared" si="7"/>
      </c>
      <c r="AG51" s="160">
        <f t="shared" si="7"/>
      </c>
      <c r="AH51" s="160">
        <f t="shared" si="7"/>
      </c>
      <c r="AI51" s="160">
        <f t="shared" si="7"/>
      </c>
      <c r="AJ51" s="160">
        <f t="shared" si="7"/>
      </c>
      <c r="AK51" s="160">
        <f t="shared" si="7"/>
      </c>
      <c r="AL51" s="160">
        <f t="shared" si="7"/>
      </c>
      <c r="AM51" s="160">
        <f t="shared" si="7"/>
      </c>
      <c r="AN51" s="160">
        <f t="shared" si="7"/>
      </c>
      <c r="AO51" s="160">
        <f t="shared" si="7"/>
      </c>
      <c r="AP51" s="160">
        <f t="shared" si="7"/>
      </c>
      <c r="AQ51" s="160">
        <f t="shared" si="7"/>
      </c>
      <c r="AR51" s="160">
        <f t="shared" si="7"/>
      </c>
      <c r="AS51" s="160">
        <f t="shared" si="7"/>
      </c>
      <c r="AT51" s="160">
        <f t="shared" si="7"/>
      </c>
      <c r="AU51" s="160">
        <f t="shared" si="7"/>
      </c>
      <c r="AV51" s="160"/>
      <c r="AW51" s="160"/>
      <c r="AX51" s="160"/>
      <c r="AY51" s="160"/>
      <c r="AZ51" s="160"/>
      <c r="BA51" s="160"/>
      <c r="BB51" s="160"/>
      <c r="BC51" s="160"/>
      <c r="BD51" s="127" t="s">
        <v>180</v>
      </c>
      <c r="BE51" s="127">
        <f>COUNTIF(BE26:BE49,"&gt;0")</f>
        <v>0</v>
      </c>
    </row>
    <row r="52" spans="1:57" ht="15" customHeight="1" thickBot="1">
      <c r="A52" s="620"/>
      <c r="B52" s="621"/>
      <c r="C52" s="542"/>
      <c r="D52" s="543"/>
      <c r="E52" s="162"/>
      <c r="F52" s="163">
        <f>IF(AND(F51&lt;3,F51&gt;0),1,"")</f>
      </c>
      <c r="G52" s="163">
        <f aca="true" t="shared" si="8" ref="G52:AU52">IF(AND(G51&lt;3,G51&gt;0),1,"")</f>
      </c>
      <c r="H52" s="163">
        <f t="shared" si="8"/>
      </c>
      <c r="I52" s="163">
        <f t="shared" si="8"/>
      </c>
      <c r="J52" s="163">
        <f t="shared" si="8"/>
      </c>
      <c r="K52" s="163">
        <f t="shared" si="8"/>
      </c>
      <c r="L52" s="163">
        <f t="shared" si="8"/>
      </c>
      <c r="M52" s="163">
        <f t="shared" si="8"/>
      </c>
      <c r="N52" s="163">
        <f t="shared" si="8"/>
      </c>
      <c r="O52" s="163">
        <f t="shared" si="8"/>
      </c>
      <c r="P52" s="163">
        <f t="shared" si="8"/>
      </c>
      <c r="Q52" s="163">
        <f t="shared" si="8"/>
      </c>
      <c r="R52" s="163">
        <f t="shared" si="8"/>
      </c>
      <c r="S52" s="163">
        <f t="shared" si="8"/>
      </c>
      <c r="T52" s="163">
        <f t="shared" si="8"/>
      </c>
      <c r="U52" s="163">
        <f t="shared" si="8"/>
      </c>
      <c r="V52" s="163">
        <f t="shared" si="8"/>
      </c>
      <c r="W52" s="163">
        <f t="shared" si="8"/>
      </c>
      <c r="X52" s="163">
        <f t="shared" si="8"/>
      </c>
      <c r="Y52" s="163">
        <f t="shared" si="8"/>
      </c>
      <c r="Z52" s="163">
        <f t="shared" si="8"/>
      </c>
      <c r="AA52" s="163">
        <f t="shared" si="8"/>
      </c>
      <c r="AB52" s="163">
        <f t="shared" si="8"/>
      </c>
      <c r="AC52" s="163">
        <f t="shared" si="8"/>
      </c>
      <c r="AD52" s="163">
        <f t="shared" si="8"/>
      </c>
      <c r="AE52" s="163">
        <f t="shared" si="8"/>
      </c>
      <c r="AF52" s="163">
        <f t="shared" si="8"/>
      </c>
      <c r="AG52" s="163">
        <f t="shared" si="8"/>
      </c>
      <c r="AH52" s="163">
        <f t="shared" si="8"/>
      </c>
      <c r="AI52" s="163">
        <f t="shared" si="8"/>
      </c>
      <c r="AJ52" s="163">
        <f t="shared" si="8"/>
      </c>
      <c r="AK52" s="163">
        <f t="shared" si="8"/>
      </c>
      <c r="AL52" s="163">
        <f t="shared" si="8"/>
      </c>
      <c r="AM52" s="163">
        <f t="shared" si="8"/>
      </c>
      <c r="AN52" s="163">
        <f t="shared" si="8"/>
      </c>
      <c r="AO52" s="163">
        <f t="shared" si="8"/>
      </c>
      <c r="AP52" s="163">
        <f t="shared" si="8"/>
      </c>
      <c r="AQ52" s="163">
        <f t="shared" si="8"/>
      </c>
      <c r="AR52" s="163">
        <f t="shared" si="8"/>
      </c>
      <c r="AS52" s="163">
        <f t="shared" si="8"/>
      </c>
      <c r="AT52" s="163">
        <f t="shared" si="8"/>
      </c>
      <c r="AU52" s="163">
        <f t="shared" si="8"/>
      </c>
      <c r="AV52" s="163">
        <f>SUM(F52:AU52)</f>
        <v>0</v>
      </c>
      <c r="AW52" s="163">
        <f>AV52+6!AW52</f>
        <v>0</v>
      </c>
      <c r="AX52" s="163"/>
      <c r="AY52" s="163"/>
      <c r="AZ52" s="163"/>
      <c r="BA52" s="163"/>
      <c r="BB52" s="163"/>
      <c r="BC52" s="163"/>
      <c r="BD52" s="127" t="s">
        <v>179</v>
      </c>
      <c r="BE52" s="127" t="e">
        <f>BD50/BE51</f>
        <v>#DIV/0!</v>
      </c>
    </row>
    <row r="53" spans="6:49" ht="12.75" thickTop="1">
      <c r="F53" s="127">
        <f>IF(AND(F51&lt;8,F51&gt;0),1,"")</f>
      </c>
      <c r="G53" s="127">
        <f aca="true" t="shared" si="9" ref="G53:AU53">IF(AND(G51&lt;8,G51&gt;0),1,"")</f>
      </c>
      <c r="H53" s="127">
        <f t="shared" si="9"/>
      </c>
      <c r="I53" s="127">
        <f t="shared" si="9"/>
      </c>
      <c r="J53" s="127">
        <f t="shared" si="9"/>
      </c>
      <c r="K53" s="127">
        <f t="shared" si="9"/>
      </c>
      <c r="L53" s="127">
        <f t="shared" si="9"/>
      </c>
      <c r="M53" s="127">
        <f t="shared" si="9"/>
      </c>
      <c r="N53" s="127">
        <f t="shared" si="9"/>
      </c>
      <c r="O53" s="127">
        <f t="shared" si="9"/>
      </c>
      <c r="P53" s="127">
        <f t="shared" si="9"/>
      </c>
      <c r="Q53" s="127">
        <f t="shared" si="9"/>
      </c>
      <c r="R53" s="127">
        <f t="shared" si="9"/>
      </c>
      <c r="S53" s="127">
        <f t="shared" si="9"/>
      </c>
      <c r="T53" s="127">
        <f t="shared" si="9"/>
      </c>
      <c r="U53" s="127">
        <f t="shared" si="9"/>
      </c>
      <c r="V53" s="127">
        <f t="shared" si="9"/>
      </c>
      <c r="W53" s="127">
        <f t="shared" si="9"/>
      </c>
      <c r="X53" s="127">
        <f t="shared" si="9"/>
      </c>
      <c r="Y53" s="127">
        <f t="shared" si="9"/>
      </c>
      <c r="Z53" s="127">
        <f t="shared" si="9"/>
      </c>
      <c r="AA53" s="127">
        <f t="shared" si="9"/>
      </c>
      <c r="AB53" s="127">
        <f t="shared" si="9"/>
      </c>
      <c r="AC53" s="127">
        <f t="shared" si="9"/>
      </c>
      <c r="AD53" s="127">
        <f t="shared" si="9"/>
      </c>
      <c r="AE53" s="127">
        <f t="shared" si="9"/>
      </c>
      <c r="AF53" s="127">
        <f t="shared" si="9"/>
      </c>
      <c r="AG53" s="127">
        <f t="shared" si="9"/>
      </c>
      <c r="AH53" s="127">
        <f t="shared" si="9"/>
      </c>
      <c r="AI53" s="127">
        <f t="shared" si="9"/>
      </c>
      <c r="AJ53" s="127">
        <f t="shared" si="9"/>
      </c>
      <c r="AK53" s="127">
        <f t="shared" si="9"/>
      </c>
      <c r="AL53" s="127">
        <f t="shared" si="9"/>
      </c>
      <c r="AM53" s="127">
        <f t="shared" si="9"/>
      </c>
      <c r="AN53" s="127">
        <f t="shared" si="9"/>
      </c>
      <c r="AO53" s="127">
        <f t="shared" si="9"/>
      </c>
      <c r="AP53" s="127">
        <f t="shared" si="9"/>
      </c>
      <c r="AQ53" s="127">
        <f t="shared" si="9"/>
      </c>
      <c r="AR53" s="127">
        <f t="shared" si="9"/>
      </c>
      <c r="AS53" s="127">
        <f t="shared" si="9"/>
      </c>
      <c r="AT53" s="127">
        <f t="shared" si="9"/>
      </c>
      <c r="AU53" s="127">
        <f t="shared" si="9"/>
      </c>
      <c r="AV53" s="127">
        <f>SUM(F53:AU53)</f>
        <v>0</v>
      </c>
      <c r="AW53" s="127">
        <f>AV53+6!AW53</f>
        <v>0</v>
      </c>
    </row>
    <row r="58" spans="17:50" ht="12"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7:50" ht="12"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7:50" ht="12"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7:50" ht="12"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7:50" ht="12"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7:50" ht="12"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7:50" ht="12"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7:50" ht="12"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7:50" ht="12"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7:50" ht="12"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7:50" ht="12"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7:50" ht="12"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7:50" ht="12"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7:50" ht="12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7:50" ht="12"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</sheetData>
  <sheetProtection sheet="1" objects="1" scenarios="1"/>
  <mergeCells count="170">
    <mergeCell ref="AV18:AW18"/>
    <mergeCell ref="A25:AW25"/>
    <mergeCell ref="AV21:AW21"/>
    <mergeCell ref="AX21:AY21"/>
    <mergeCell ref="AX24:AY24"/>
    <mergeCell ref="AV23:AW23"/>
    <mergeCell ref="AV22:AW22"/>
    <mergeCell ref="C51:D52"/>
    <mergeCell ref="E17:E18"/>
    <mergeCell ref="C17:C18"/>
    <mergeCell ref="D17:D18"/>
    <mergeCell ref="BB21:BC21"/>
    <mergeCell ref="AZ18:BA18"/>
    <mergeCell ref="AX18:AY18"/>
    <mergeCell ref="BB19:BC19"/>
    <mergeCell ref="BB20:BC20"/>
    <mergeCell ref="AO16:AU16"/>
    <mergeCell ref="A16:E16"/>
    <mergeCell ref="A51:B52"/>
    <mergeCell ref="A6:A7"/>
    <mergeCell ref="A17:A18"/>
    <mergeCell ref="B17:B18"/>
    <mergeCell ref="A13:E13"/>
    <mergeCell ref="A12:E12"/>
    <mergeCell ref="B11:E11"/>
    <mergeCell ref="B10:E10"/>
    <mergeCell ref="AX50:AY50"/>
    <mergeCell ref="AX46:AY46"/>
    <mergeCell ref="AX47:AY47"/>
    <mergeCell ref="AX48:AY48"/>
    <mergeCell ref="AX49:AY49"/>
    <mergeCell ref="AX36:AY36"/>
    <mergeCell ref="AX37:AY37"/>
    <mergeCell ref="AX45:AY45"/>
    <mergeCell ref="AX38:AY38"/>
    <mergeCell ref="AX39:AY39"/>
    <mergeCell ref="AX40:AY40"/>
    <mergeCell ref="AX41:AY41"/>
    <mergeCell ref="AX42:AY42"/>
    <mergeCell ref="AX43:AY43"/>
    <mergeCell ref="AX44:AY44"/>
    <mergeCell ref="AX32:AY32"/>
    <mergeCell ref="AX33:AY33"/>
    <mergeCell ref="AX34:AY34"/>
    <mergeCell ref="AX35:AY35"/>
    <mergeCell ref="AV50:AW50"/>
    <mergeCell ref="AX22:AY22"/>
    <mergeCell ref="AX23:AY23"/>
    <mergeCell ref="AX25:AY25"/>
    <mergeCell ref="AX26:AY26"/>
    <mergeCell ref="AX27:AY27"/>
    <mergeCell ref="AX28:AY28"/>
    <mergeCell ref="AX29:AY29"/>
    <mergeCell ref="AX30:AY30"/>
    <mergeCell ref="AX31:AY31"/>
    <mergeCell ref="AV46:AW46"/>
    <mergeCell ref="AV47:AW47"/>
    <mergeCell ref="AV48:AW48"/>
    <mergeCell ref="AV49:AW49"/>
    <mergeCell ref="AV42:AW42"/>
    <mergeCell ref="AV43:AW43"/>
    <mergeCell ref="AV44:AW44"/>
    <mergeCell ref="AV45:AW45"/>
    <mergeCell ref="AV38:AW38"/>
    <mergeCell ref="AV39:AW39"/>
    <mergeCell ref="AV40:AW40"/>
    <mergeCell ref="AV41:AW41"/>
    <mergeCell ref="AV34:AW34"/>
    <mergeCell ref="AV35:AW35"/>
    <mergeCell ref="AV36:AW36"/>
    <mergeCell ref="AV37:AW37"/>
    <mergeCell ref="AV30:AW30"/>
    <mergeCell ref="AV31:AW31"/>
    <mergeCell ref="AV32:AW32"/>
    <mergeCell ref="AV33:AW33"/>
    <mergeCell ref="AV26:AW26"/>
    <mergeCell ref="AV27:AW27"/>
    <mergeCell ref="AV28:AW28"/>
    <mergeCell ref="AV29:AW29"/>
    <mergeCell ref="AZ50:BA50"/>
    <mergeCell ref="BB50:BC50"/>
    <mergeCell ref="AZ19:BA19"/>
    <mergeCell ref="AV20:AW20"/>
    <mergeCell ref="AZ48:BA48"/>
    <mergeCell ref="BB48:BC48"/>
    <mergeCell ref="AZ49:BA49"/>
    <mergeCell ref="BB49:BC49"/>
    <mergeCell ref="AZ46:BA46"/>
    <mergeCell ref="AV24:AW24"/>
    <mergeCell ref="AZ43:BA43"/>
    <mergeCell ref="BB43:BC43"/>
    <mergeCell ref="BB46:BC46"/>
    <mergeCell ref="AZ47:BA47"/>
    <mergeCell ref="BB47:BC47"/>
    <mergeCell ref="AZ44:BA44"/>
    <mergeCell ref="BB44:BC44"/>
    <mergeCell ref="AZ45:BA45"/>
    <mergeCell ref="BB45:BC45"/>
    <mergeCell ref="AZ41:BA41"/>
    <mergeCell ref="BB41:BC41"/>
    <mergeCell ref="AZ42:BA42"/>
    <mergeCell ref="BB42:BC42"/>
    <mergeCell ref="AZ39:BA39"/>
    <mergeCell ref="BB39:BC39"/>
    <mergeCell ref="AZ40:BA40"/>
    <mergeCell ref="BB40:BC40"/>
    <mergeCell ref="AZ37:BA37"/>
    <mergeCell ref="BB37:BC37"/>
    <mergeCell ref="AZ38:BA38"/>
    <mergeCell ref="BB38:BC38"/>
    <mergeCell ref="AZ35:BA35"/>
    <mergeCell ref="BB35:BC35"/>
    <mergeCell ref="AZ36:BA36"/>
    <mergeCell ref="BB36:BC36"/>
    <mergeCell ref="AZ33:BA33"/>
    <mergeCell ref="BB33:BC33"/>
    <mergeCell ref="AZ34:BA34"/>
    <mergeCell ref="BB34:BC34"/>
    <mergeCell ref="AZ31:BA31"/>
    <mergeCell ref="BB31:BC31"/>
    <mergeCell ref="AZ32:BA32"/>
    <mergeCell ref="BB32:BC32"/>
    <mergeCell ref="AZ29:BA29"/>
    <mergeCell ref="BB29:BC29"/>
    <mergeCell ref="AZ30:BA30"/>
    <mergeCell ref="BB30:BC30"/>
    <mergeCell ref="AZ26:BA26"/>
    <mergeCell ref="BB26:BC26"/>
    <mergeCell ref="BB24:BC24"/>
    <mergeCell ref="AZ24:BA24"/>
    <mergeCell ref="AZ25:BA25"/>
    <mergeCell ref="BB25:BC25"/>
    <mergeCell ref="AZ28:BA28"/>
    <mergeCell ref="BB28:BC28"/>
    <mergeCell ref="AZ27:BA27"/>
    <mergeCell ref="BB27:BC27"/>
    <mergeCell ref="A10:A11"/>
    <mergeCell ref="B9:E9"/>
    <mergeCell ref="AW9:BB10"/>
    <mergeCell ref="AW11:BB11"/>
    <mergeCell ref="A15:E15"/>
    <mergeCell ref="A14:E14"/>
    <mergeCell ref="AZ20:BA20"/>
    <mergeCell ref="AX20:AY20"/>
    <mergeCell ref="AZ15:BA15"/>
    <mergeCell ref="T16:Z16"/>
    <mergeCell ref="F16:L16"/>
    <mergeCell ref="M16:S16"/>
    <mergeCell ref="AA16:AG16"/>
    <mergeCell ref="AH16:AN16"/>
    <mergeCell ref="AV16:BC16"/>
    <mergeCell ref="AZ23:BA23"/>
    <mergeCell ref="AX19:AY19"/>
    <mergeCell ref="AV19:AW19"/>
    <mergeCell ref="BB22:BC22"/>
    <mergeCell ref="BB18:BC18"/>
    <mergeCell ref="AV17:BC17"/>
    <mergeCell ref="BB23:BC23"/>
    <mergeCell ref="AZ21:BA21"/>
    <mergeCell ref="AZ22:BA22"/>
    <mergeCell ref="BC9:BC11"/>
    <mergeCell ref="AV9:AV11"/>
    <mergeCell ref="F17:AU18"/>
    <mergeCell ref="BB15:BC15"/>
    <mergeCell ref="BB14:BC14"/>
    <mergeCell ref="BB13:BC13"/>
    <mergeCell ref="BB12:BC12"/>
    <mergeCell ref="AZ12:BA12"/>
    <mergeCell ref="AZ13:BA13"/>
    <mergeCell ref="AZ14:BA14"/>
  </mergeCells>
  <printOptions/>
  <pageMargins left="0.5905511811023623" right="0.35433070866141736" top="0.4330708661417323" bottom="0.35433070866141736" header="0.31496062992125984" footer="0.11811023622047245"/>
  <pageSetup fitToHeight="1" fitToWidth="1" horizontalDpi="600" verticalDpi="600" orientation="landscape" paperSize="9" scale="73"/>
  <headerFooter alignWithMargins="0">
    <oddFooter>&amp;C&amp;8 30.82.321 d -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BE72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2" width="11.625" style="11" customWidth="1"/>
    <col min="3" max="3" width="3.125" style="12" customWidth="1"/>
    <col min="4" max="4" width="2.625" style="11" customWidth="1"/>
    <col min="5" max="5" width="3.125" style="11" customWidth="1"/>
    <col min="6" max="6" width="2.50390625" style="11" customWidth="1"/>
    <col min="7" max="14" width="2.625" style="11" customWidth="1"/>
    <col min="15" max="50" width="2.625" style="12" customWidth="1"/>
    <col min="51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B1" s="1"/>
      <c r="C1" s="2"/>
      <c r="D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1:55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40.5" customHeight="1">
      <c r="A4" s="1"/>
      <c r="B4" s="1"/>
      <c r="C4" s="2"/>
      <c r="D4" s="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4" s="3" customFormat="1" ht="20.25" customHeight="1">
      <c r="A5" s="9" t="s">
        <v>143</v>
      </c>
      <c r="B5" s="9"/>
      <c r="C5" s="10"/>
      <c r="D5" s="9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5" s="3" customFormat="1" ht="15" customHeight="1">
      <c r="A6" s="601" t="s">
        <v>209</v>
      </c>
      <c r="B6" s="9"/>
      <c r="C6" s="10"/>
      <c r="D6" s="9"/>
      <c r="E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7.25" customHeight="1">
      <c r="A7" s="601"/>
      <c r="B7" s="9"/>
      <c r="C7" s="10"/>
      <c r="D7" s="9"/>
      <c r="E7" s="9"/>
      <c r="O7" s="1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1" ht="6" customHeight="1" thickBot="1">
      <c r="A8" s="13"/>
      <c r="O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72" t="s">
        <v>161</v>
      </c>
      <c r="B9" s="423" t="s">
        <v>29</v>
      </c>
      <c r="C9" s="406"/>
      <c r="D9" s="406"/>
      <c r="E9" s="407"/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723"/>
      <c r="AW9" s="348" t="s">
        <v>45</v>
      </c>
      <c r="AX9" s="349"/>
      <c r="AY9" s="349"/>
      <c r="AZ9" s="349"/>
      <c r="BA9" s="349"/>
      <c r="BB9" s="350"/>
      <c r="BC9" s="720"/>
    </row>
    <row r="10" spans="1:55" ht="12.75" customHeight="1">
      <c r="A10" s="712">
        <f>IF(1!A10="","",IF(F11&lt;7!F11,7!A10+1,7!A10))</f>
      </c>
      <c r="B10" s="424" t="s">
        <v>30</v>
      </c>
      <c r="C10" s="425"/>
      <c r="D10" s="425"/>
      <c r="E10" s="426"/>
      <c r="F10" s="111" t="e">
        <f>IF(7!M10="",IF(OR(AND(OR(7!L11=1,7!L11=5,7!L11=7,7!L11=8,7!L11=10,7!L11=12),7!L10&gt;30),AND(OR(7!L11=9,7!L11=11),7!L10&gt;29)),1,7!L10+1),IF(7!T10="",IF(OR(AND(OR(7!S11=1,7!S11=5,7!S11=7,7!S11=8,7!S11=10,7!S11=12),7!S10&gt;30),AND(OR(7!S11=9,7!S11=11),7!S10&gt;29)),1,7!S10+1),IF(7!AA10="",IF(OR(AND(OR(7!Z11=1,7!Z11=5,7!Z11=7,7!Z11=8,7!Z11=10,7!Z11=12),7!Z10&gt;30),AND(OR(7!Z11=9,7!Z11=11),7!Z10&gt;29)),1,7!Z10+1),IF(7!AH10="",IF(OR(AND(OR(7!AG11=1,7!AG11=5,7!AG11=7,7!AG11=8,7!AG11=10,7!AG11=12),7!AG10&gt;30),AND(OR(7!AG11=9,7!AG11=11),7!AG10&gt;29)),1,7!AG10+1),IF(7!AO10="",IF(AND(OR(7!AN11=1,7!AN11=5,7!AN11=7,7!AN11=8,7!AN11=10,7!AN11=12),7!AN10&gt;30),1,IF(AND(7!AN11=11,7!AN10&gt;29),1,7!AN10+1)))))))</f>
        <v>#VALUE!</v>
      </c>
      <c r="G10" s="111" t="e">
        <f>IF(F10="","",IF(F11=2,IF(F10&lt;28,IF(1!$L10&gt;0,F10+1,""),1),IF(OR(F11=4,F11=6,F11=9,F11=11),IF(F10&lt;30,IF(1!$L10&gt;0,F10+1,""),1),IF(F10&lt;31,IF(1!$L10&gt;0,F10+1,""),1))))</f>
        <v>#VALUE!</v>
      </c>
      <c r="H10" s="111" t="e">
        <f>IF(G10="","",IF(G11=2,IF(G10&lt;28,IF(1!$L10&gt;0,G10+1,""),1),IF(OR(G11=4,G11=6,G11=9,G11=11),IF(G10&lt;30,IF(1!$L10&gt;0,G10+1,""),1),IF(G10&lt;31,IF(1!$L10&gt;0,G10+1,""),1))))</f>
        <v>#VALUE!</v>
      </c>
      <c r="I10" s="111" t="e">
        <f>IF(H10="","",IF(H11=2,IF(H10&lt;28,IF(1!$L10&gt;0,H10+1,""),1),IF(OR(H11=4,H11=6,H11=9,H11=11),IF(H10&lt;30,IF(1!$L10&gt;0,H10+1,""),1),IF(H10&lt;31,IF(1!$L10&gt;0&gt;0,H10+1,""),1))))</f>
        <v>#VALUE!</v>
      </c>
      <c r="J10" s="111" t="e">
        <f>IF(I10="","",IF(I11=2,IF(I10&lt;28,IF(1!$L10&gt;0,I10+1,""),1),IF(OR(I11=4,I11=6,I11=9,I11=11),IF(I10&lt;30,IF(1!$L10&gt;0,I10+1,""),1),IF(I10&lt;31,IF(1!$L10&gt;0,I10+1,""),1))))</f>
        <v>#VALUE!</v>
      </c>
      <c r="K10" s="111" t="e">
        <f>IF(J10="","",IF(J11=2,IF(J10&lt;28,IF(1!$L10&gt;0,J10+1,""),1),IF(OR(J11=4,J11=6,J11=9,J11=11),IF(J10&lt;30,IF(1!$L10&gt;0,J10+1,""),1),IF(J10&lt;31,IF(1!$L10&gt;0,J10+1,""),1))))</f>
        <v>#VALUE!</v>
      </c>
      <c r="L10" s="111" t="e">
        <f>IF(K10="","",IF(K11=2,IF(K10&lt;28,IF(1!$L10&gt;0,K10+1,""),1),IF(OR(K11=4,K11=6,K11=9,K11=11),IF(K10&lt;30,IF(1!$L10&gt;0,K10+1,""),1),IF(K10&lt;31,IF(1!$L10&gt;0,K10+1,""),1))))</f>
        <v>#VALUE!</v>
      </c>
      <c r="M10" s="112" t="e">
        <f>IF(L10="","",IF(AND(OR(L11=4,L11=6,L11=9,L11=11),L10=30),"",IF(AND(OR(L11=1,L11=3,L11=5,L11=7,L11=8,L11=10,L11=12),L10=31),"",IF(L10&gt;E10,IF(L11=2,IF(L10&lt;28,IF($K10&gt;0,L10+1,""),1),IF(OR(L11=4,L11=6,L11=9,L11=11),IF(L10&lt;30,IF($K10&gt;0,L10+1,""),1),IF(L10&lt;31,IF($K10&gt;0,L10+1,""),1))),""))))</f>
        <v>#VALUE!</v>
      </c>
      <c r="N10" s="111" t="e">
        <f>IF(M10="","",IF(M11=2,IF(M10&lt;28,IF(1!$L10&gt;0,M10+1,""),1),IF(OR(M11=4,M11=6,M11=9,M11=11),IF(M10&lt;30,IF(1!$L10&gt;0,M10+1,""),1),IF(M10&lt;31,IF(1!$L10&gt;0,M10+1,""),1))))</f>
        <v>#VALUE!</v>
      </c>
      <c r="O10" s="111" t="e">
        <f>IF(N10="","",IF(N11=2,IF(N10&lt;28,IF(1!$L10&gt;0,N10+1,""),1),IF(OR(N11=4,N11=6,N11=9,N11=11),IF(N10&lt;30,IF(1!$L10&gt;0,N10+1,""),1),IF(N10&lt;31,IF(1!$L10&gt;0,N10+1,""),1))))</f>
        <v>#VALUE!</v>
      </c>
      <c r="P10" s="111" t="e">
        <f>IF(O10="","",IF(O11=2,IF(O10&lt;28,IF(1!$L10&gt;0,O10+1,""),1),IF(OR(O11=4,O11=6,O11=9,O11=11),IF(O10&lt;30,IF(1!$L10&gt;0,O10+1,""),1),IF(O10&lt;31,IF(1!$L10&gt;0,O10+1,""),1))))</f>
        <v>#VALUE!</v>
      </c>
      <c r="Q10" s="111" t="e">
        <f>IF(P10="","",IF(P11=2,IF(P10&lt;28,IF(1!$L10&gt;0,P10+1,""),1),IF(OR(P11=4,P11=6,P11=9,P11=11),IF(P10&lt;30,IF(1!$L10&gt;0,P10+1,""),1),IF(P10&lt;31,IF(1!$L10&gt;0,P10+1,""),1))))</f>
        <v>#VALUE!</v>
      </c>
      <c r="R10" s="111" t="e">
        <f>IF(Q10="","",IF(Q11=2,IF(Q10&lt;28,IF(1!$L10&gt;0,Q10+1,""),1),IF(OR(Q11=4,Q11=6,Q11=9,Q11=11),IF(Q10&lt;30,IF(1!$L10&gt;0,Q10+1,""),1),IF(Q10&lt;31,IF(1!$L10&gt;0,Q10+1,""),1))))</f>
        <v>#VALUE!</v>
      </c>
      <c r="S10" s="111" t="e">
        <f>IF(R10="","",IF(R11=2,IF(R10&lt;28,IF(1!$L10&gt;0,R10+1,""),1),IF(OR(R11=4,R11=6,R11=9,R11=11),IF(R10&lt;30,IF(1!$L10&gt;0,R10+1,""),1),IF(R10&lt;31,IF(1!$L10&gt;0,R10+1,""),1))))</f>
        <v>#VALUE!</v>
      </c>
      <c r="T10" s="112" t="e">
        <f>IF(S10="","",IF(AND(OR(S11=4,S11=6,S11=9,S11=11),S10=30),"",IF(AND(OR(S11=1,S11=3,S11=5,S11=7,S11=8,S11=10,S11=12),S10=31),"",IF(S10&gt;L10,IF(S11=2,IF(S10&lt;28,IF($K10&gt;0,S10+1,""),1),IF(OR(S11=4,S11=6,S11=9,S11=11),IF(S10&lt;30,IF($K10&gt;0,S10+1,""),1),IF(S10&lt;31,IF($K10&gt;0,S10+1,""),1))),""))))</f>
        <v>#VALUE!</v>
      </c>
      <c r="U10" s="111" t="e">
        <f>IF(T10="","",IF(T11=2,IF(T10&lt;28,IF(1!$L10&gt;0,T10+1,""),1),IF(OR(T11=4,T11=6,T11=9,T11=11),IF(T10&lt;30,IF(1!$L10&gt;0,T10+1,""),1),IF(T10&lt;31,IF(1!$L10&gt;0,T10+1,""),1))))</f>
        <v>#VALUE!</v>
      </c>
      <c r="V10" s="111" t="e">
        <f>IF(U10="","",IF(U11=2,IF(U10&lt;28,IF(1!$L10&gt;0,U10+1,""),1),IF(OR(U11=4,U11=6,U11=9,U11=11),IF(U10&lt;30,IF(1!$L10&gt;0,U10+1,""),1),IF(U10&lt;31,IF(1!$L10&gt;0,U10+1,""),1))))</f>
        <v>#VALUE!</v>
      </c>
      <c r="W10" s="111" t="e">
        <f>IF(V10="","",IF(V11=2,IF(V10&lt;28,IF(1!$L10&gt;0,V10+1,""),1),IF(OR(V11=4,V11=6,V11=9,V11=11),IF(V10&lt;30,IF(1!$L10&gt;0,V10+1,""),1),IF(V10&lt;31,IF(1!$L10&gt;0,V10+1,""),1))))</f>
        <v>#VALUE!</v>
      </c>
      <c r="X10" s="111" t="e">
        <f>IF(W10="","",IF(W11=2,IF(W10&lt;28,IF(1!$L10&gt;0,W10+1,""),1),IF(OR(W11=4,W11=6,W11=9,W11=11),IF(W10&lt;30,IF(1!$L10&gt;0,W10+1,""),1),IF(W10&lt;31,IF(1!$L10&gt;0,W10+1,""),1))))</f>
        <v>#VALUE!</v>
      </c>
      <c r="Y10" s="111" t="e">
        <f>IF(X10="","",IF(X11=2,IF(X10&lt;28,IF(1!$L10&gt;0,X10+1,""),1),IF(OR(X11=4,X11=6,X11=9,X11=11),IF(X10&lt;30,IF(1!$L10&gt;0,X10+1,""),1),IF(X10&lt;31,IF(1!$L10&gt;0,X10+1,""),1))))</f>
        <v>#VALUE!</v>
      </c>
      <c r="Z10" s="111" t="e">
        <f>IF(Y10="","",IF(Y11=2,IF(Y10&lt;28,IF(1!$L10&gt;0,Y10+1,""),1),IF(OR(Y11=4,Y11=6,Y11=9,Y11=11),IF(Y10&lt;30,IF(1!$L10&gt;0,Y10+1,""),1),IF(Y10&lt;31,IF(1!$L10&gt;0,Y10+1,""),1))))</f>
        <v>#VALUE!</v>
      </c>
      <c r="AA10" s="112" t="e">
        <f>IF(Z10="","",IF(AND(OR(Z11=4,Z11=6,Z11=9,Z11=11),Z10=30),"",IF(AND(OR(Z11=1,Z11=3,Z11=5,Z11=7,Z11=8,Z11=10,Z11=12),Z10=31),"",IF(Z10&gt;S10,IF(Z11=2,IF(Z10&lt;28,IF($K10&gt;0,Z10+1,""),1),IF(OR(Z11=4,Z11=6,Z11=9,Z11=11),IF(Z10&lt;30,IF($K10&gt;0,Z10+1,""),1),IF(Z10&lt;31,IF($K10&gt;0,Z10+1,""),1))),""))))</f>
        <v>#VALUE!</v>
      </c>
      <c r="AB10" s="111" t="e">
        <f>IF(AA10="","",IF(AA11=2,IF(AA10&lt;28,IF(1!$L10&gt;0,AA10+1,""),1),IF(OR(AA11=4,AA11=6,AA11=9,AA11=11),IF(AA10&lt;30,IF(1!$L10&gt;0,AA10+1,""),1),IF(AA10&lt;31,IF(1!$L10&gt;0,AA10+1,""),1))))</f>
        <v>#VALUE!</v>
      </c>
      <c r="AC10" s="111" t="e">
        <f>IF(AB10="","",IF(AB11=2,IF(AB10&lt;28,IF(1!$L10&gt;0,AB10+1,""),1),IF(OR(AB11=4,AB11=6,AB11=9,AB11=11),IF(AB10&lt;30,IF(1!$L10&gt;0,AB10+1,""),1),IF(AB10&lt;31,IF(1!$L10&gt;0,AB10+1,""),1))))</f>
        <v>#VALUE!</v>
      </c>
      <c r="AD10" s="111" t="e">
        <f>IF(AC10="","",IF(AC11=2,IF(AC10&lt;28,IF(1!$L10&gt;0,AC10+1,""),1),IF(OR(AC11=4,AC11=6,AC11=9,AC11=11),IF(AC10&lt;30,IF(1!$L10&gt;0,AC10+1,""),1),IF(AC10&lt;31,IF(1!$L10&gt;0,AC10+1,""),1))))</f>
        <v>#VALUE!</v>
      </c>
      <c r="AE10" s="111" t="e">
        <f>IF(AD10="","",IF(AD11=2,IF(AD10&lt;28,IF(1!$L10&gt;0,AD10+1,""),1),IF(OR(AD11=4,AD11=6,AD11=9,AD11=11),IF(AD10&lt;30,IF(1!$L10&gt;0,AD10+1,""),1),IF(AD10&lt;31,IF(1!$L10&gt;0,AD10+1,""),1))))</f>
        <v>#VALUE!</v>
      </c>
      <c r="AF10" s="111" t="e">
        <f>IF(AE10="","",IF(AE11=2,IF(AE10&lt;28,IF(1!$L10&gt;0,AE10+1,""),1),IF(OR(AE11=4,AE11=6,AE11=9,AE11=11),IF(AE10&lt;30,IF(1!$L10&gt;0,AE10+1,""),1),IF(AE10&lt;31,IF(1!$L10&gt;0,AE10+1,""),1))))</f>
        <v>#VALUE!</v>
      </c>
      <c r="AG10" s="111" t="e">
        <f>IF(AF10="","",IF(AF11=2,IF(AF10&lt;28,IF(1!$L10&gt;0,AF10+1,""),1),IF(OR(AF11=4,AF11=6,AF11=9,AF11=11),IF(AF10&lt;30,IF(1!$L10&gt;0,AF10+1,""),1),IF(AF10&lt;31,IF(1!$L10&gt;0,AF10+1,""),1))))</f>
        <v>#VALUE!</v>
      </c>
      <c r="AH10" s="112" t="e">
        <f>IF(AG10="","",IF(AND(OR(AG11=4,AG11=6,AG11=9,AG11=11),AG10=30),"",IF(AND(OR(AG11=1,AG11=3,AG11=5,AG11=7,AG11=8,AG11=10,AG11=12),AG10=31),"",IF(AG10&gt;Z10,IF(AG11=2,IF(AG10&lt;28,IF($K10&gt;0,AG10+1,""),1),IF(OR(AG11=4,AG11=6,AG11=9,AG11=11),IF(AG10&lt;30,IF($K10&gt;0,AG10+1,""),1),IF(AG10&lt;31,IF($K10&gt;0,AG10+1,""),1))),""))))</f>
        <v>#VALUE!</v>
      </c>
      <c r="AI10" s="111" t="e">
        <f>IF(AH10="","",IF(AH11=2,IF(AH10&lt;28,IF(1!$L10&gt;0,AH10+1,""),1),IF(OR(AH11=4,AH11=6,AH11=9,AH11=11),IF(AH10&lt;30,IF(1!$L10&gt;0,AH10+1,""),1),IF(AH10&lt;31,IF(1!$L10&gt;0,AH10+1,""),1))))</f>
        <v>#VALUE!</v>
      </c>
      <c r="AJ10" s="111" t="e">
        <f>IF(AI10="","",IF(AI11=2,IF(AI10&lt;28,IF(1!$L10&gt;0,AI10+1,""),1),IF(OR(AI11=4,AI11=6,AI11=9,AI11=11),IF(AI10&lt;30,IF(1!$L10&gt;0,AI10+1,""),1),IF(AI10&lt;31,IF(1!$L10&gt;0,AI10+1,""),1))))</f>
        <v>#VALUE!</v>
      </c>
      <c r="AK10" s="111" t="e">
        <f>IF(AJ10="","",IF(AJ11=2,IF(AJ10&lt;28,IF(1!$L10&gt;0,AJ10+1,""),1),IF(OR(AJ11=4,AJ11=6,AJ11=9,AJ11=11),IF(AJ10&lt;30,IF(1!$L10&gt;0,AJ10+1,""),1),IF(AJ10&lt;31,IF(1!$L10&gt;0,AJ10+1,""),1))))</f>
        <v>#VALUE!</v>
      </c>
      <c r="AL10" s="111" t="e">
        <f>IF(AK10="","",IF(AK11=2,IF(AK10&lt;28,IF(1!$L10&gt;0,AK10+1,""),1),IF(OR(AK11=4,AK11=6,AK11=9,AK11=11),IF(AK10&lt;30,IF(1!$L10&gt;0,AK10+1,""),1),IF(AK10&lt;31,IF(1!$L10&gt;0,AK10+1,""),1))))</f>
        <v>#VALUE!</v>
      </c>
      <c r="AM10" s="111" t="e">
        <f>IF(AL10="","",IF(AL11=2,IF(AL10&lt;28,IF(1!$L10&gt;0,AL10+1,""),1),IF(OR(AL11=4,AL11=6,AL11=9,AL11=11),IF(AL10&lt;30,IF(1!$L10&gt;0,AL10+1,""),1),IF(AL10&lt;31,IF(1!$L10&gt;0,AL10+1,""),1))))</f>
        <v>#VALUE!</v>
      </c>
      <c r="AN10" s="111" t="e">
        <f>IF(AM10="","",IF(AM11=2,IF(AM10&lt;28,IF(1!$L10&gt;0,AM10+1,""),1),IF(OR(AM11=4,AM11=6,AM11=9,AM11=11),IF(AM10&lt;30,IF(1!$L10&gt;0,AM10+1,""),1),IF(AM10&lt;31,IF(1!$L10&gt;0,AM10+1,""),1))))</f>
        <v>#VALUE!</v>
      </c>
      <c r="AO10" s="112" t="e">
        <f>IF(AN10="","",IF(AND(OR(AN11=4,AN11=6,AN11=9,AN11=11),AN10=30),"",IF(AND(OR(AN11=1,AN11=3,AN11=5,AN11=7,AN11=8,AN11=10,AN11=12),AN10=31),"",IF(AN10&gt;AG10,IF(AN11=2,IF(AN10&lt;28,IF($K10&gt;0,AN10+1,""),1),IF(OR(AN11=4,AN11=6,AN11=9,AN11=11),IF(AN10&lt;30,IF($K10&gt;0,AN10+1,""),1),IF(AN10&lt;31,IF($K10&gt;0,AN10+1,""),1))),""))))</f>
        <v>#VALUE!</v>
      </c>
      <c r="AP10" s="111" t="e">
        <f>IF(AO10="","",IF(AO11=2,IF(AO10&lt;28,IF(1!$L10&gt;0,AO10+1,""),1),IF(OR(AO11=4,AO11=6,AO11=9,AO11=11),IF(AO10&lt;30,IF(1!$L10&gt;0,AO10+1,""),1),IF(AO10&lt;31,IF(1!$L10&gt;0,AO10+1,""),1))))</f>
        <v>#VALUE!</v>
      </c>
      <c r="AQ10" s="111" t="e">
        <f>IF(AP10="","",IF(AP11=2,IF(AP10&lt;28,IF(1!$L10&gt;0,AP10+1,""),1),IF(OR(AP11=4,AP11=6,AP11=9,AP11=11),IF(AP10&lt;30,IF(1!$L10&gt;0,AP10+1,""),1),IF(AP10&lt;31,IF(1!$L10&gt;0,AP10+1,""),1))))</f>
        <v>#VALUE!</v>
      </c>
      <c r="AR10" s="111" t="e">
        <f>IF(AQ10="","",IF(AQ11=2,IF(AQ10&lt;28,IF(1!$L10&gt;0,AQ10+1,""),1),IF(OR(AQ11=4,AQ11=6,AQ11=9,AQ11=11),IF(AQ10&lt;30,IF(1!$L10&gt;0,AQ10+1,""),1),IF(AQ10&lt;31,IF(1!$L10&gt;0,AQ10+1,""),1))))</f>
        <v>#VALUE!</v>
      </c>
      <c r="AS10" s="111" t="e">
        <f>IF(AR10="","",IF(AR11=2,IF(AR10&lt;28,IF(1!$L10&gt;0,AR10+1,""),1),IF(OR(AR11=4,AR11=6,AR11=9,AR11=11),IF(AR10&lt;30,IF(1!$L10&gt;0,AR10+1,""),1),IF(AR10&lt;31,IF(1!$L10&gt;0,AR10+1,""),1))))</f>
        <v>#VALUE!</v>
      </c>
      <c r="AT10" s="111" t="e">
        <f>IF(AS10="","",IF(AS11=2,IF(AS10&lt;28,IF(1!$L10&gt;0,AS10+1,""),1),IF(OR(AS11=4,AS11=6,AS11=9,AS11=11),IF(AS10&lt;30,IF(1!$L10&gt;0,AS10+1,""),1),IF(AS10&lt;31,IF(1!$L10&gt;0,AS10+1,""),1))))</f>
        <v>#VALUE!</v>
      </c>
      <c r="AU10" s="111" t="e">
        <f>IF(AT10="","",IF(AT11=2,IF(AT10&lt;28,IF(1!$L10&gt;0,AT10+1,""),1),IF(OR(AT11=4,AT11=6,AT11=9,AT11=11),IF(AT10&lt;30,IF(1!$L10&gt;0,AT10+1,""),1),IF(AT10&lt;31,IF(1!$L10&gt;0,AT10+1,""),1))))</f>
        <v>#VALUE!</v>
      </c>
      <c r="AV10" s="724"/>
      <c r="AW10" s="351"/>
      <c r="AX10" s="352"/>
      <c r="AY10" s="352"/>
      <c r="AZ10" s="352"/>
      <c r="BA10" s="352"/>
      <c r="BB10" s="353"/>
      <c r="BC10" s="721"/>
    </row>
    <row r="11" spans="1:55" ht="12.75" customHeight="1" thickBot="1">
      <c r="A11" s="713"/>
      <c r="B11" s="427" t="s">
        <v>31</v>
      </c>
      <c r="C11" s="428"/>
      <c r="D11" s="428"/>
      <c r="E11" s="429"/>
      <c r="F11" s="113" t="e">
        <f>IF(F10="","",IF(7!M11="",IF(F10&gt;7!L10,7!L11,7!L11+1),IF(7!T11="",IF(F10&gt;7!S10,7!S11,7!S11+1),IF(7!AA10="",IF(F10&gt;7!Z10,7!Z11,7!Z11+1),IF(7!AH11="",IF(F10&gt;7!AG10,7!AG11,7!AG11+1),IF(7!AO11="",IF(F10&gt;7!AN10,7!AN11,7!AN11+1),7!AU11+1))))))</f>
        <v>#VALUE!</v>
      </c>
      <c r="G11" s="114" t="e">
        <f aca="true" t="shared" si="0" ref="G11:AU11">IF(G10="","",IF(F11&lt;&gt;"",IF(AND(F10=31,F11=12),1,IF(G10&gt;F10,F11,F11+1))))</f>
        <v>#VALUE!</v>
      </c>
      <c r="H11" s="114" t="e">
        <f t="shared" si="0"/>
        <v>#VALUE!</v>
      </c>
      <c r="I11" s="114" t="e">
        <f t="shared" si="0"/>
        <v>#VALUE!</v>
      </c>
      <c r="J11" s="114" t="e">
        <f t="shared" si="0"/>
        <v>#VALUE!</v>
      </c>
      <c r="K11" s="114" t="e">
        <f t="shared" si="0"/>
        <v>#VALUE!</v>
      </c>
      <c r="L11" s="114" t="e">
        <f t="shared" si="0"/>
        <v>#VALUE!</v>
      </c>
      <c r="M11" s="115" t="e">
        <f t="shared" si="0"/>
        <v>#VALUE!</v>
      </c>
      <c r="N11" s="114" t="e">
        <f t="shared" si="0"/>
        <v>#VALUE!</v>
      </c>
      <c r="O11" s="114" t="e">
        <f t="shared" si="0"/>
        <v>#VALUE!</v>
      </c>
      <c r="P11" s="114" t="e">
        <f t="shared" si="0"/>
        <v>#VALUE!</v>
      </c>
      <c r="Q11" s="114" t="e">
        <f t="shared" si="0"/>
        <v>#VALUE!</v>
      </c>
      <c r="R11" s="114" t="e">
        <f t="shared" si="0"/>
        <v>#VALUE!</v>
      </c>
      <c r="S11" s="116" t="e">
        <f t="shared" si="0"/>
        <v>#VALUE!</v>
      </c>
      <c r="T11" s="115" t="e">
        <f t="shared" si="0"/>
        <v>#VALUE!</v>
      </c>
      <c r="U11" s="114" t="e">
        <f t="shared" si="0"/>
        <v>#VALUE!</v>
      </c>
      <c r="V11" s="114" t="e">
        <f t="shared" si="0"/>
        <v>#VALUE!</v>
      </c>
      <c r="W11" s="114" t="e">
        <f t="shared" si="0"/>
        <v>#VALUE!</v>
      </c>
      <c r="X11" s="114" t="e">
        <f t="shared" si="0"/>
        <v>#VALUE!</v>
      </c>
      <c r="Y11" s="114" t="e">
        <f t="shared" si="0"/>
        <v>#VALUE!</v>
      </c>
      <c r="Z11" s="116" t="e">
        <f t="shared" si="0"/>
        <v>#VALUE!</v>
      </c>
      <c r="AA11" s="115" t="e">
        <f t="shared" si="0"/>
        <v>#VALUE!</v>
      </c>
      <c r="AB11" s="114" t="e">
        <f t="shared" si="0"/>
        <v>#VALUE!</v>
      </c>
      <c r="AC11" s="114" t="e">
        <f t="shared" si="0"/>
        <v>#VALUE!</v>
      </c>
      <c r="AD11" s="114" t="e">
        <f t="shared" si="0"/>
        <v>#VALUE!</v>
      </c>
      <c r="AE11" s="114" t="e">
        <f t="shared" si="0"/>
        <v>#VALUE!</v>
      </c>
      <c r="AF11" s="114" t="e">
        <f t="shared" si="0"/>
        <v>#VALUE!</v>
      </c>
      <c r="AG11" s="116" t="e">
        <f t="shared" si="0"/>
        <v>#VALUE!</v>
      </c>
      <c r="AH11" s="115" t="e">
        <f t="shared" si="0"/>
        <v>#VALUE!</v>
      </c>
      <c r="AI11" s="114" t="e">
        <f t="shared" si="0"/>
        <v>#VALUE!</v>
      </c>
      <c r="AJ11" s="114" t="e">
        <f t="shared" si="0"/>
        <v>#VALUE!</v>
      </c>
      <c r="AK11" s="114" t="e">
        <f t="shared" si="0"/>
        <v>#VALUE!</v>
      </c>
      <c r="AL11" s="114" t="e">
        <f t="shared" si="0"/>
        <v>#VALUE!</v>
      </c>
      <c r="AM11" s="114" t="e">
        <f t="shared" si="0"/>
        <v>#VALUE!</v>
      </c>
      <c r="AN11" s="116" t="e">
        <f t="shared" si="0"/>
        <v>#VALUE!</v>
      </c>
      <c r="AO11" s="115" t="e">
        <f t="shared" si="0"/>
        <v>#VALUE!</v>
      </c>
      <c r="AP11" s="114" t="e">
        <f t="shared" si="0"/>
        <v>#VALUE!</v>
      </c>
      <c r="AQ11" s="114" t="e">
        <f t="shared" si="0"/>
        <v>#VALUE!</v>
      </c>
      <c r="AR11" s="114" t="e">
        <f t="shared" si="0"/>
        <v>#VALUE!</v>
      </c>
      <c r="AS11" s="114" t="e">
        <f t="shared" si="0"/>
        <v>#VALUE!</v>
      </c>
      <c r="AT11" s="114" t="e">
        <f t="shared" si="0"/>
        <v>#VALUE!</v>
      </c>
      <c r="AU11" s="116" t="e">
        <f t="shared" si="0"/>
        <v>#VALUE!</v>
      </c>
      <c r="AV11" s="725"/>
      <c r="AW11" s="354">
        <f>IF(OR(MAX($F$12:$AU$15)&gt;1,MAX($F$19:$AU$24)&gt;1,MAX($F$26:$AU$49)&gt;1),0,IF(7!AW11&gt;0,IF(SUM(F16:AU16)&gt;0,(IF(F16=1,SUM(F12:L13),0)+IF(M16=1,SUM(M12:S13),0)+IF(T16=1,SUM(T12:Z13),0)+IF(AA16=1,SUM(AA12:AG13),0)+IF(AH16=1,SUM(AH12:AN13),0)+IF(AO16=1,SUM(AO12:AU13),0)+1!BD12+2!BD12+3!BD12+4!BD12+5!BD12+6!BD12+7!BD12)/(SUM(F16:AU16)+1!BD16+2!BD16+3!BD16+4!BD16+5!BD16+6!BD16+7!BD16),7!AW11),IF(SUM(F16:AU16)&gt;0,((IF(F16=1,SUM(F12:L13),0)+IF(M16=1,SUM(M12:S13),0)+IF(T16=1,SUM(T12:Z13),0)+IF(AA16=1,SUM(AA12:AG13),0)+IF(AH16=1,SUM(AH12:AN13),0)+IF(AO16=1,SUM(AO12:AU13),0))/SUM(F16:AU16)),7!AW11)))</f>
        <v>0</v>
      </c>
      <c r="AX11" s="355"/>
      <c r="AY11" s="355"/>
      <c r="AZ11" s="355"/>
      <c r="BA11" s="355"/>
      <c r="BB11" s="356"/>
      <c r="BC11" s="722"/>
    </row>
    <row r="12" spans="1:56" ht="12.75" customHeight="1" thickTop="1">
      <c r="A12" s="405" t="s">
        <v>34</v>
      </c>
      <c r="B12" s="406"/>
      <c r="C12" s="406"/>
      <c r="D12" s="406"/>
      <c r="E12" s="407"/>
      <c r="F12" s="17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21"/>
      <c r="T12" s="22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21"/>
      <c r="AH12" s="22"/>
      <c r="AI12" s="18"/>
      <c r="AJ12" s="18"/>
      <c r="AK12" s="18"/>
      <c r="AL12" s="18"/>
      <c r="AM12" s="18"/>
      <c r="AN12" s="19"/>
      <c r="AO12" s="20"/>
      <c r="AP12" s="18"/>
      <c r="AQ12" s="18"/>
      <c r="AR12" s="18"/>
      <c r="AS12" s="18"/>
      <c r="AT12" s="18"/>
      <c r="AU12" s="21"/>
      <c r="AV12" s="15" t="s">
        <v>50</v>
      </c>
      <c r="AW12" s="73"/>
      <c r="AX12" s="74"/>
      <c r="AY12" s="74"/>
      <c r="AZ12" s="714">
        <f>IF(OR(MAX($F$12:$AU$15)&gt;1,MAX($F$19:$AU$24)&gt;1,MAX($F$26:$AU$49)&gt;1),0,SUM(F12:AU12))</f>
        <v>0</v>
      </c>
      <c r="BA12" s="715"/>
      <c r="BB12" s="432">
        <f>SUM(F12:AU12)+7!BB12</f>
        <v>0</v>
      </c>
      <c r="BC12" s="433"/>
      <c r="BD12" s="127">
        <f>IF(F16=1,SUM(F12:L13),0)+IF(M16=1,SUM(M12:S13),0)+IF(T16=1,SUM(T12:Z13),0)+IF(AA16=1,SUM(AA12:AG13),0)+IF(AH16=1,SUM(AH12:AN13),0)+IF(AO16=1,SUM(AO12:AU13),0)</f>
        <v>0</v>
      </c>
    </row>
    <row r="13" spans="1:56" ht="12.75" customHeight="1" thickBot="1">
      <c r="A13" s="677" t="s">
        <v>35</v>
      </c>
      <c r="B13" s="678"/>
      <c r="C13" s="678"/>
      <c r="D13" s="678"/>
      <c r="E13" s="679"/>
      <c r="F13" s="23"/>
      <c r="G13" s="24"/>
      <c r="H13" s="24"/>
      <c r="I13" s="24"/>
      <c r="J13" s="24"/>
      <c r="K13" s="24"/>
      <c r="L13" s="25"/>
      <c r="M13" s="26"/>
      <c r="N13" s="24"/>
      <c r="O13" s="24"/>
      <c r="P13" s="24"/>
      <c r="Q13" s="24"/>
      <c r="R13" s="24"/>
      <c r="S13" s="27"/>
      <c r="T13" s="28"/>
      <c r="U13" s="24"/>
      <c r="V13" s="24"/>
      <c r="W13" s="24"/>
      <c r="X13" s="24"/>
      <c r="Y13" s="24"/>
      <c r="Z13" s="25"/>
      <c r="AA13" s="26"/>
      <c r="AB13" s="24"/>
      <c r="AC13" s="24"/>
      <c r="AD13" s="24"/>
      <c r="AE13" s="24"/>
      <c r="AF13" s="24"/>
      <c r="AG13" s="27"/>
      <c r="AH13" s="28"/>
      <c r="AI13" s="24"/>
      <c r="AJ13" s="24"/>
      <c r="AK13" s="24"/>
      <c r="AL13" s="24"/>
      <c r="AM13" s="24"/>
      <c r="AN13" s="25"/>
      <c r="AO13" s="26"/>
      <c r="AP13" s="24"/>
      <c r="AQ13" s="24"/>
      <c r="AR13" s="24"/>
      <c r="AS13" s="24"/>
      <c r="AT13" s="24"/>
      <c r="AU13" s="27"/>
      <c r="AV13" s="61" t="s">
        <v>51</v>
      </c>
      <c r="AW13" s="75"/>
      <c r="AX13" s="75"/>
      <c r="AY13" s="75"/>
      <c r="AZ13" s="707">
        <f>IF(OR(MAX($F$12:$AU$15)&gt;1,MAX($F$19:$AU$24)&gt;1,MAX($F$26:$AU$49)&gt;1),0,SUM(F13:AU13))</f>
        <v>0</v>
      </c>
      <c r="BA13" s="708"/>
      <c r="BB13" s="440">
        <f>SUM(F13:AU13)+7!BB13</f>
        <v>0</v>
      </c>
      <c r="BC13" s="441"/>
      <c r="BD13" s="127"/>
    </row>
    <row r="14" spans="1:56" ht="13.5" thickBot="1" thickTop="1">
      <c r="A14" s="357" t="s">
        <v>80</v>
      </c>
      <c r="B14" s="358"/>
      <c r="C14" s="358"/>
      <c r="D14" s="358"/>
      <c r="E14" s="522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30"/>
      <c r="R14" s="30"/>
      <c r="S14" s="33"/>
      <c r="T14" s="34"/>
      <c r="U14" s="30"/>
      <c r="V14" s="30"/>
      <c r="W14" s="30"/>
      <c r="X14" s="30"/>
      <c r="Y14" s="30"/>
      <c r="Z14" s="31"/>
      <c r="AA14" s="32"/>
      <c r="AB14" s="30"/>
      <c r="AC14" s="30"/>
      <c r="AD14" s="30"/>
      <c r="AE14" s="30"/>
      <c r="AF14" s="30"/>
      <c r="AG14" s="33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9"/>
      <c r="AV14" s="16" t="s">
        <v>81</v>
      </c>
      <c r="AW14" s="76"/>
      <c r="AX14" s="76"/>
      <c r="AY14" s="76"/>
      <c r="AZ14" s="709">
        <f>IF(OR(MAX($F$12:$AU$15)&gt;1,MAX($F$19:$AU$24)&gt;1,MAX($F$26:$AU$49)&gt;1),0,SUM(F14:AU14))</f>
        <v>0</v>
      </c>
      <c r="BA14" s="710"/>
      <c r="BB14" s="430">
        <f>SUM(F14:AU14)+7!BB14</f>
        <v>0</v>
      </c>
      <c r="BC14" s="431"/>
      <c r="BD14" s="127"/>
    </row>
    <row r="15" spans="1:56" ht="13.5" thickBot="1" thickTop="1">
      <c r="A15" s="357" t="s">
        <v>106</v>
      </c>
      <c r="B15" s="358"/>
      <c r="C15" s="358"/>
      <c r="D15" s="358"/>
      <c r="E15" s="52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30"/>
      <c r="R15" s="30"/>
      <c r="S15" s="33"/>
      <c r="T15" s="34"/>
      <c r="U15" s="30"/>
      <c r="V15" s="30"/>
      <c r="W15" s="30"/>
      <c r="X15" s="30"/>
      <c r="Y15" s="30"/>
      <c r="Z15" s="31"/>
      <c r="AA15" s="32"/>
      <c r="AB15" s="30"/>
      <c r="AC15" s="30"/>
      <c r="AD15" s="30"/>
      <c r="AE15" s="30"/>
      <c r="AF15" s="30"/>
      <c r="AG15" s="33"/>
      <c r="AH15" s="35"/>
      <c r="AI15" s="36"/>
      <c r="AJ15" s="36"/>
      <c r="AK15" s="36"/>
      <c r="AL15" s="36"/>
      <c r="AM15" s="36"/>
      <c r="AN15" s="37"/>
      <c r="AO15" s="38"/>
      <c r="AP15" s="36"/>
      <c r="AQ15" s="36"/>
      <c r="AR15" s="36"/>
      <c r="AS15" s="36"/>
      <c r="AT15" s="36"/>
      <c r="AU15" s="39"/>
      <c r="AV15" s="16" t="s">
        <v>111</v>
      </c>
      <c r="AW15" s="76"/>
      <c r="AX15" s="76"/>
      <c r="AY15" s="76"/>
      <c r="AZ15" s="709">
        <f>IF(OR(MAX($F$12:$AU$15)&gt;1,MAX($F$19:$AU$24)&gt;1,MAX($F$26:$AU$49)&gt;1),0,SUM(F15:AU15))</f>
        <v>0</v>
      </c>
      <c r="BA15" s="710"/>
      <c r="BB15" s="430">
        <f>SUM(F15:AU15)+7!BB15</f>
        <v>0</v>
      </c>
      <c r="BC15" s="431"/>
      <c r="BD15" s="127"/>
    </row>
    <row r="16" spans="1:56" ht="13.5" thickBot="1" thickTop="1">
      <c r="A16" s="357" t="s">
        <v>44</v>
      </c>
      <c r="B16" s="358"/>
      <c r="C16" s="358"/>
      <c r="D16" s="358"/>
      <c r="E16" s="522"/>
      <c r="F16" s="718">
        <f>IF(SUM(F12:L15)&lt;&gt;0,1,"")</f>
      </c>
      <c r="G16" s="704"/>
      <c r="H16" s="704"/>
      <c r="I16" s="704"/>
      <c r="J16" s="704"/>
      <c r="K16" s="704"/>
      <c r="L16" s="704"/>
      <c r="M16" s="704">
        <f>IF(SUM(M12:S15)&lt;&gt;0,1,"")</f>
      </c>
      <c r="N16" s="704"/>
      <c r="O16" s="704"/>
      <c r="P16" s="704"/>
      <c r="Q16" s="704"/>
      <c r="R16" s="704"/>
      <c r="S16" s="704"/>
      <c r="T16" s="704">
        <f>IF(SUM(T12:Z15)&lt;&gt;0,1,"")</f>
      </c>
      <c r="U16" s="704"/>
      <c r="V16" s="704"/>
      <c r="W16" s="704"/>
      <c r="X16" s="704"/>
      <c r="Y16" s="704"/>
      <c r="Z16" s="704"/>
      <c r="AA16" s="704">
        <f>IF(SUM(AA12:AG15)&lt;&gt;0,1,"")</f>
      </c>
      <c r="AB16" s="704"/>
      <c r="AC16" s="704"/>
      <c r="AD16" s="704"/>
      <c r="AE16" s="704"/>
      <c r="AF16" s="704"/>
      <c r="AG16" s="704"/>
      <c r="AH16" s="704">
        <f>IF(SUM(AH12:AN15)&lt;&gt;0,1,"")</f>
      </c>
      <c r="AI16" s="704"/>
      <c r="AJ16" s="704"/>
      <c r="AK16" s="704"/>
      <c r="AL16" s="704"/>
      <c r="AM16" s="704"/>
      <c r="AN16" s="704"/>
      <c r="AO16" s="704">
        <f>IF(SUM(AO12:AU15)&lt;&gt;0,1,"")</f>
      </c>
      <c r="AP16" s="704"/>
      <c r="AQ16" s="704"/>
      <c r="AR16" s="704"/>
      <c r="AS16" s="704"/>
      <c r="AT16" s="704"/>
      <c r="AU16" s="704"/>
      <c r="AV16" s="726"/>
      <c r="AW16" s="473"/>
      <c r="AX16" s="473"/>
      <c r="AY16" s="473"/>
      <c r="AZ16" s="473"/>
      <c r="BA16" s="473"/>
      <c r="BB16" s="473"/>
      <c r="BC16" s="727"/>
      <c r="BD16" s="127">
        <f>SUM(F16:AU16)</f>
        <v>0</v>
      </c>
    </row>
    <row r="17" spans="1:55" s="67" customFormat="1" ht="12.75" customHeight="1" thickTop="1">
      <c r="A17" s="533" t="s">
        <v>130</v>
      </c>
      <c r="B17" s="337" t="s">
        <v>131</v>
      </c>
      <c r="C17" s="335" t="s">
        <v>18</v>
      </c>
      <c r="D17" s="705" t="s">
        <v>163</v>
      </c>
      <c r="E17" s="573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336"/>
      <c r="C18" s="330"/>
      <c r="D18" s="706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55">
        <f>IF(1!$Y$5=1,"",IF(1!B19&lt;&gt;"",1!B19,""))</f>
      </c>
      <c r="B19" s="97">
        <f>IF(1!$Y$5=1,"",IF(1!C19&lt;&gt;"",1!C19,""))</f>
      </c>
      <c r="C19" s="156">
        <f>IF(1!$Y$5=1,"",IF(1!D19&lt;&gt;"",1!D19,""))</f>
      </c>
      <c r="D19" s="156">
        <f>IF(1!$Y$5=1,"",IF(1!E19&lt;&gt;"",1!E19,""))</f>
      </c>
      <c r="E19" s="78">
        <f>7!BB19</f>
        <v>0</v>
      </c>
      <c r="F19" s="12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529">
        <f>IF(OR(MAX($F$12:$AU$15)&gt;1,MAX($F$19:$AU$24)&gt;1,MAX($F$26:$AU$49)&gt;1),0,SUMPRODUCT(F$12:AU$12,F19:AU19)+SUMPRODUCT(F$13:AU$13,F19:AU19)+7!AV19)</f>
        <v>0</v>
      </c>
      <c r="AW19" s="614"/>
      <c r="AX19" s="492">
        <f>IF(OR(MAX($F$12:$AU$15)&gt;1,MAX($F$19:$AU$24)&gt;1,MAX($F$26:$AU$49)&gt;1),0,SUMPRODUCT(F$14:AU$14,F19:AU19)+7!AX19)</f>
        <v>0</v>
      </c>
      <c r="AY19" s="492"/>
      <c r="AZ19" s="719">
        <f>IF(OR(MAX($F$12:$AU$15)&gt;1,MAX($F$19:$AU$24)&gt;1,MAX($F$26:$AU$49)&gt;1),0,SUMPRODUCT(F$15:AU$15,F19:AU19)+7!AZ19)</f>
        <v>0</v>
      </c>
      <c r="BA19" s="703"/>
      <c r="BB19" s="702">
        <f aca="true" t="shared" si="1" ref="BB19:BB24">SUM(AV19:BA19)</f>
        <v>0</v>
      </c>
      <c r="BC19" s="703"/>
    </row>
    <row r="20" spans="1:55" ht="12.75" customHeight="1">
      <c r="A20" s="96">
        <f>IF(1!$Y$5=1,"",IF(1!B20&lt;&gt;"",1!B20,""))</f>
      </c>
      <c r="B20" s="98">
        <f>IF(1!$Y$5=1,"",IF(1!C20&lt;&gt;"",1!C20,""))</f>
      </c>
      <c r="C20" s="77">
        <f>IF(1!$Y$5=1,"",IF(1!D20&lt;&gt;"",1!D20,""))</f>
      </c>
      <c r="D20" s="77">
        <f>IF(1!$Y$5=1,"",IF(1!E20&lt;&gt;"",1!E20,""))</f>
      </c>
      <c r="E20" s="78">
        <f>7!BB20</f>
        <v>0</v>
      </c>
      <c r="F20" s="8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47">
        <f>IF(OR(MAX($F$12:$AU$15)&gt;1,MAX($F$19:$AU$24)&gt;1,MAX($F$26:$AU$49)&gt;1),0,SUMPRODUCT(F$12:AU$12,F20:AU20)+SUMPRODUCT(F$13:AU$13,F20:AU20)+7!AV20)</f>
        <v>0</v>
      </c>
      <c r="AW20" s="446"/>
      <c r="AX20" s="448">
        <f>IF(OR(MAX($F$12:$AU$15)&gt;1,MAX($F$19:$AU$24)&gt;1,MAX($F$26:$AU$49)&gt;1),0,SUMPRODUCT(F$14:AU$14,F20:AU20)+7!AX20)</f>
        <v>0</v>
      </c>
      <c r="AY20" s="448"/>
      <c r="AZ20" s="448">
        <f>IF(OR(MAX($F$12:$AU$15)&gt;1,MAX($F$19:$AU$24)&gt;1,MAX($F$26:$AU$49)&gt;1),0,SUMPRODUCT(F$15:AU$15,F20:AU20)+7!AZ20)</f>
        <v>0</v>
      </c>
      <c r="BA20" s="451"/>
      <c r="BB20" s="447">
        <f t="shared" si="1"/>
        <v>0</v>
      </c>
      <c r="BC20" s="451"/>
    </row>
    <row r="21" spans="1:55" ht="12.75" customHeight="1">
      <c r="A21" s="96">
        <f>IF(1!$Y$5=1,"",IF(1!B21&lt;&gt;"",1!B21,""))</f>
      </c>
      <c r="B21" s="98">
        <f>IF(1!$Y$5=1,"",IF(1!C21&lt;&gt;"",1!C21,""))</f>
      </c>
      <c r="C21" s="77">
        <f>IF(1!$Y$5=1,"",IF(1!D21&lt;&gt;"",1!D21,""))</f>
      </c>
      <c r="D21" s="77">
        <f>IF(1!$Y$5=1,"",IF(1!E21&lt;&gt;"",1!E21,""))</f>
      </c>
      <c r="E21" s="78">
        <f>7!BB21</f>
        <v>0</v>
      </c>
      <c r="F21" s="8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47">
        <f>IF(OR(MAX($F$12:$AU$15)&gt;1,MAX($F$19:$AU$24)&gt;1,MAX($F$26:$AU$49)&gt;1),0,SUMPRODUCT(F$12:AU$12,F21:AU21)+SUMPRODUCT(F$13:AU$13,F21:AU21)+7!AV21)</f>
        <v>0</v>
      </c>
      <c r="AW21" s="446"/>
      <c r="AX21" s="448">
        <f>IF(OR(MAX($F$12:$AU$15)&gt;1,MAX($F$19:$AU$24)&gt;1,MAX($F$26:$AU$49)&gt;1),0,SUMPRODUCT(F$14:AU$14,F21:AU21)+7!AX21)</f>
        <v>0</v>
      </c>
      <c r="AY21" s="448"/>
      <c r="AZ21" s="448">
        <f>IF(OR(MAX($F$12:$AU$15)&gt;1,MAX($F$19:$AU$24)&gt;1,MAX($F$26:$AU$49)&gt;1),0,SUMPRODUCT(F$15:AU$15,F21:AU21)+7!AZ21)</f>
        <v>0</v>
      </c>
      <c r="BA21" s="451"/>
      <c r="BB21" s="447">
        <f t="shared" si="1"/>
        <v>0</v>
      </c>
      <c r="BC21" s="451"/>
    </row>
    <row r="22" spans="1:55" ht="12.75" customHeight="1">
      <c r="A22" s="96">
        <f>IF(1!$Y$5=1,"",IF(1!B22&lt;&gt;"",1!B22,""))</f>
      </c>
      <c r="B22" s="98">
        <f>IF(1!$Y$5=1,"",IF(1!C22&lt;&gt;"",1!C22,""))</f>
      </c>
      <c r="C22" s="77">
        <f>IF(1!$Y$5=1,"",IF(1!D22&lt;&gt;"",1!D22,""))</f>
      </c>
      <c r="D22" s="77">
        <f>IF(1!$Y$5=1,"",IF(1!E22&lt;&gt;"",1!E22,""))</f>
      </c>
      <c r="E22" s="78">
        <f>7!BB22</f>
        <v>0</v>
      </c>
      <c r="F22" s="81"/>
      <c r="G22" s="42"/>
      <c r="H22" s="42"/>
      <c r="I22" s="42"/>
      <c r="J22" s="42"/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47">
        <f>IF(OR(MAX($F$12:$AU$15)&gt;1,MAX($F$19:$AU$24)&gt;1,MAX($F$26:$AU$49)&gt;1),0,SUMPRODUCT(F$12:AU$12,F22:AU22)+SUMPRODUCT(F$13:AU$13,F22:AU22)+7!AV22)</f>
        <v>0</v>
      </c>
      <c r="AW22" s="446"/>
      <c r="AX22" s="448">
        <f>IF(OR(MAX($F$12:$AU$15)&gt;1,MAX($F$19:$AU$24)&gt;1,MAX($F$26:$AU$49)&gt;1),0,SUMPRODUCT(F$14:AU$14,F22:AU22)+7!AX22)</f>
        <v>0</v>
      </c>
      <c r="AY22" s="448"/>
      <c r="AZ22" s="448">
        <f>IF(OR(MAX($F$12:$AU$15)&gt;1,MAX($F$19:$AU$24)&gt;1,MAX($F$26:$AU$49)&gt;1),0,SUMPRODUCT(F$15:AU$15,F22:AU22)+7!AZ22)</f>
        <v>0</v>
      </c>
      <c r="BA22" s="451"/>
      <c r="BB22" s="447">
        <f t="shared" si="1"/>
        <v>0</v>
      </c>
      <c r="BC22" s="451"/>
    </row>
    <row r="23" spans="1:55" ht="12.75" customHeight="1">
      <c r="A23" s="96">
        <f>IF(1!$Y$5=1,"",IF(1!B23&lt;&gt;"",1!B23,""))</f>
      </c>
      <c r="B23" s="98">
        <f>IF(1!$Y$5=1,"",IF(1!C23&lt;&gt;"",1!C23,""))</f>
      </c>
      <c r="C23" s="77">
        <f>IF(1!$Y$5=1,"",IF(1!D23&lt;&gt;"",1!D23,""))</f>
      </c>
      <c r="D23" s="77">
        <f>IF(1!$Y$5=1,"",IF(1!E23&lt;&gt;"",1!E23,""))</f>
      </c>
      <c r="E23" s="78">
        <f>7!BB23</f>
        <v>0</v>
      </c>
      <c r="F23" s="81"/>
      <c r="G23" s="42"/>
      <c r="H23" s="42"/>
      <c r="I23" s="42"/>
      <c r="J23" s="42"/>
      <c r="K23" s="42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47">
        <f>IF(OR(MAX($F$12:$AU$15)&gt;1,MAX($F$19:$AU$24)&gt;1,MAX($F$26:$AU$49)&gt;1),0,SUMPRODUCT(F$12:AU$12,F23:AU23)+SUMPRODUCT(F$13:AU$13,F23:AU23)+7!AV23)</f>
        <v>0</v>
      </c>
      <c r="AW23" s="446"/>
      <c r="AX23" s="448">
        <f>IF(OR(MAX($F$12:$AU$15)&gt;1,MAX($F$19:$AU$24)&gt;1,MAX($F$26:$AU$49)&gt;1),0,SUMPRODUCT(F$14:AU$14,F23:AU23)+7!AX23)</f>
        <v>0</v>
      </c>
      <c r="AY23" s="448"/>
      <c r="AZ23" s="448">
        <f>IF(OR(MAX($F$12:$AU$15)&gt;1,MAX($F$19:$AU$24)&gt;1,MAX($F$26:$AU$49)&gt;1),0,SUMPRODUCT(F$15:AU$15,F23:AU23)+7!AZ23)</f>
        <v>0</v>
      </c>
      <c r="BA23" s="451"/>
      <c r="BB23" s="447">
        <f t="shared" si="1"/>
        <v>0</v>
      </c>
      <c r="BC23" s="451"/>
    </row>
    <row r="24" spans="1:55" ht="12.75" customHeight="1" thickBot="1">
      <c r="A24" s="96">
        <f>IF(1!$Y$5=1,"",IF(1!B24&lt;&gt;"",1!B24,""))</f>
      </c>
      <c r="B24" s="98">
        <f>IF(1!$Y$5=1,"",IF(1!C24&lt;&gt;"",1!C24,""))</f>
      </c>
      <c r="C24" s="77">
        <f>IF(1!$Y$5=1,"",IF(1!D24&lt;&gt;"",1!D24,""))</f>
      </c>
      <c r="D24" s="77">
        <f>IF(1!$Y$5=1,"",IF(1!E24&lt;&gt;"",1!E24,""))</f>
      </c>
      <c r="E24" s="78">
        <f>7!BB24</f>
        <v>0</v>
      </c>
      <c r="F24" s="81"/>
      <c r="G24" s="42"/>
      <c r="H24" s="42"/>
      <c r="I24" s="42"/>
      <c r="J24" s="42"/>
      <c r="K24" s="42"/>
      <c r="L24" s="4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9">
        <f>IF(OR(MAX($F$12:$AU$15)&gt;1,MAX($F$19:$AU$24)&gt;1,MAX($F$26:$AU$49)&gt;1),0,SUMPRODUCT(F$12:AU$12,F24:AU24)+SUMPRODUCT(F$13:AU$13,F24:AU24)+7!AV24)</f>
        <v>0</v>
      </c>
      <c r="AW24" s="607"/>
      <c r="AX24" s="480">
        <f>IF(OR(MAX($F$12:$AU$15)&gt;1,MAX($F$19:$AU$24)&gt;1,MAX($F$26:$AU$49)&gt;1),0,SUMPRODUCT(F$14:AU$14,F24:AU24)+7!AX24)</f>
        <v>0</v>
      </c>
      <c r="AY24" s="480"/>
      <c r="AZ24" s="480">
        <f>IF(OR(MAX($F$12:$AU$15)&gt;1,MAX($F$19:$AU$24)&gt;1,MAX($F$26:$AU$49)&gt;1),0,SUMPRODUCT(F$15:AU$15,F24:AU24)+7!AZ24)</f>
        <v>0</v>
      </c>
      <c r="BA24" s="450"/>
      <c r="BB24" s="449">
        <f t="shared" si="1"/>
        <v>0</v>
      </c>
      <c r="BC24" s="450"/>
    </row>
    <row r="25" spans="1:57" ht="12.75" customHeight="1" thickBot="1" thickTop="1">
      <c r="A25" s="711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623"/>
      <c r="AW25" s="624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70" t="s">
        <v>189</v>
      </c>
      <c r="BE25" s="127"/>
    </row>
    <row r="26" spans="1:57" ht="12.75" customHeight="1" thickTop="1">
      <c r="A26" s="99">
        <f>IF(1!$Y$5=1,"",IF(1!B26&lt;&gt;"",1!B26,""))</f>
      </c>
      <c r="B26" s="103">
        <f>IF(1!$Y$5=1,"",IF(1!C26&lt;&gt;"",1!C26,""))</f>
      </c>
      <c r="C26" s="77">
        <f>IF(1!$Y$5=1,"",IF(1!D26&lt;&gt;"",1!D26,""))</f>
      </c>
      <c r="D26" s="77">
        <f>IF(1!$Y$5=1,"",IF(1!E26&lt;&gt;"",1!E26,""))</f>
      </c>
      <c r="E26" s="78">
        <f>7!AV26</f>
        <v>0</v>
      </c>
      <c r="F26" s="82"/>
      <c r="G26" s="45"/>
      <c r="H26" s="45"/>
      <c r="I26" s="45"/>
      <c r="J26" s="45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8"/>
      <c r="AF26" s="18"/>
      <c r="AG26" s="18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64">
        <f>IF(OR(MAX($F$12:$AU$15)&gt;1,MAX($F$19:$AU$24)&gt;1,MAX($F$26:$AU$49)&gt;1),0,E26+SUMPRODUCT(F$12:AU$12,F26:AU26)+SUMPRODUCT(F$13:AU$13,F26:AU26)+SUMPRODUCT(F$14:AU$14,F26:AU26)+SUMPRODUCT(F$15:AU$15,F26:AU26))</f>
        <v>0</v>
      </c>
      <c r="AW26" s="465"/>
      <c r="AX26" s="468">
        <f>IF(BE26&gt;0,(100/($BB$12+$BB$13+$BB$15+$BE$52))*(AV26-BD26+$BE$52),IF(SUM($BB$12:$BC$15)&gt;0,(100/($BB$12+$BB$13+$BB$15))*(AV26),0))</f>
        <v>0</v>
      </c>
      <c r="AY26" s="469"/>
      <c r="AZ26" s="458">
        <f aca="true" t="shared" si="2" ref="AZ26:AZ49">IF(AND(AX26&gt;50,C26="K"),1,0)</f>
        <v>0</v>
      </c>
      <c r="BA26" s="459"/>
      <c r="BB26" s="458">
        <f aca="true" t="shared" si="3" ref="BB26:BB49">IF(AND(AX26&gt;50,C26="M"),1,0)</f>
        <v>0</v>
      </c>
      <c r="BC26" s="460"/>
      <c r="BD26" s="127">
        <f>SUMPRODUCT(F$14:AU$14,F26:AU26)+7!BD26</f>
        <v>0</v>
      </c>
      <c r="BE26" s="127">
        <f>IF(OR(1!BD26&gt;0,BD26&gt;0),BD26,0)</f>
        <v>0</v>
      </c>
    </row>
    <row r="27" spans="1:57" ht="12.75" customHeight="1">
      <c r="A27" s="96">
        <f>IF(1!$Y$5=1,"",IF(1!B27&lt;&gt;"",1!B27,""))</f>
      </c>
      <c r="B27" s="104">
        <f>IF(1!$Y$5=1,"",IF(1!C27&lt;&gt;"",1!C27,""))</f>
      </c>
      <c r="C27" s="77">
        <f>IF(1!$Y$5=1,"",IF(1!D27&lt;&gt;"",1!D27,""))</f>
      </c>
      <c r="D27" s="77">
        <f>IF(1!$Y$5=1,"",IF(1!E27&lt;&gt;"",1!E27,""))</f>
      </c>
      <c r="E27" s="78">
        <f>7!AV27</f>
        <v>0</v>
      </c>
      <c r="F27" s="8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4">
        <f aca="true" t="shared" si="4" ref="AV27:AV49">IF(OR(MAX($F$12:$AU$15)&gt;1,MAX($F$19:$AU$24)&gt;1,MAX($F$26:$AU$49)&gt;1),0,E27+SUMPRODUCT(F$12:AU$12,F27:AU27)+SUMPRODUCT(F$13:AU$13,F27:AU27)+SUMPRODUCT(F$14:AU$14,F27:AU27)+SUMPRODUCT(F$15:AU$15,F27:AU27))</f>
        <v>0</v>
      </c>
      <c r="AW27" s="465"/>
      <c r="AX27" s="468">
        <f aca="true" t="shared" si="5" ref="AX27:AX49">IF(BE27&gt;0,(100/($BB$12+$BB$13+$BB$15+$BE$52))*(AV27-BD27+$BE$52),IF(SUM($BB$12:$BC$15)&gt;0,(100/($BB$12+$BB$13+$BB$15))*(AV27),0))</f>
        <v>0</v>
      </c>
      <c r="AY27" s="469"/>
      <c r="AZ27" s="458">
        <f t="shared" si="2"/>
        <v>0</v>
      </c>
      <c r="BA27" s="459"/>
      <c r="BB27" s="453">
        <f t="shared" si="3"/>
        <v>0</v>
      </c>
      <c r="BC27" s="454"/>
      <c r="BD27" s="127">
        <f>SUMPRODUCT(F$14:AU$14,F27:AU27)+7!BD27</f>
        <v>0</v>
      </c>
      <c r="BE27" s="127">
        <f>IF(OR(1!BD27&gt;0,BD27&gt;0),BD27,0)</f>
        <v>0</v>
      </c>
    </row>
    <row r="28" spans="1:57" ht="12.75" customHeight="1">
      <c r="A28" s="96">
        <f>IF(1!$Y$5=1,"",IF(1!B28&lt;&gt;"",1!B28,""))</f>
      </c>
      <c r="B28" s="104">
        <f>IF(1!$Y$5=1,"",IF(1!C28&lt;&gt;"",1!C28,""))</f>
      </c>
      <c r="C28" s="77">
        <f>IF(1!$Y$5=1,"",IF(1!D28&lt;&gt;"",1!D28,""))</f>
      </c>
      <c r="D28" s="77">
        <f>IF(1!$Y$5=1,"",IF(1!E28&lt;&gt;"",1!E28,""))</f>
      </c>
      <c r="E28" s="78">
        <f>7!AV28</f>
        <v>0</v>
      </c>
      <c r="F28" s="8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4">
        <f t="shared" si="4"/>
        <v>0</v>
      </c>
      <c r="AW28" s="465"/>
      <c r="AX28" s="468">
        <f t="shared" si="5"/>
        <v>0</v>
      </c>
      <c r="AY28" s="469"/>
      <c r="AZ28" s="458">
        <f t="shared" si="2"/>
        <v>0</v>
      </c>
      <c r="BA28" s="459"/>
      <c r="BB28" s="453">
        <f t="shared" si="3"/>
        <v>0</v>
      </c>
      <c r="BC28" s="454"/>
      <c r="BD28" s="127">
        <f>SUMPRODUCT(F$14:AU$14,F28:AU28)+7!BD28</f>
        <v>0</v>
      </c>
      <c r="BE28" s="127">
        <f>IF(OR(1!BD28&gt;0,BD28&gt;0),BD28,0)</f>
        <v>0</v>
      </c>
    </row>
    <row r="29" spans="1:57" ht="12.75" customHeight="1">
      <c r="A29" s="96">
        <f>IF(1!$Y$5=1,"",IF(1!B29&lt;&gt;"",1!B29,""))</f>
      </c>
      <c r="B29" s="104">
        <f>IF(1!$Y$5=1,"",IF(1!C29&lt;&gt;"",1!C29,""))</f>
      </c>
      <c r="C29" s="77">
        <f>IF(1!$Y$5=1,"",IF(1!D29&lt;&gt;"",1!D29,""))</f>
      </c>
      <c r="D29" s="77">
        <f>IF(1!$Y$5=1,"",IF(1!E29&lt;&gt;"",1!E29,""))</f>
      </c>
      <c r="E29" s="78">
        <f>7!AV29</f>
        <v>0</v>
      </c>
      <c r="F29" s="8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2"/>
      <c r="R29" s="45"/>
      <c r="S29" s="42"/>
      <c r="T29" s="42"/>
      <c r="U29" s="42"/>
      <c r="V29" s="42"/>
      <c r="W29" s="42"/>
      <c r="X29" s="42"/>
      <c r="Y29" s="42"/>
      <c r="Z29" s="45"/>
      <c r="AA29" s="42"/>
      <c r="AB29" s="42"/>
      <c r="AC29" s="42"/>
      <c r="AD29" s="42"/>
      <c r="AE29" s="45"/>
      <c r="AF29" s="45"/>
      <c r="AG29" s="45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64">
        <f t="shared" si="4"/>
        <v>0</v>
      </c>
      <c r="AW29" s="465"/>
      <c r="AX29" s="468">
        <f t="shared" si="5"/>
        <v>0</v>
      </c>
      <c r="AY29" s="469"/>
      <c r="AZ29" s="458">
        <f t="shared" si="2"/>
        <v>0</v>
      </c>
      <c r="BA29" s="459"/>
      <c r="BB29" s="453">
        <f t="shared" si="3"/>
        <v>0</v>
      </c>
      <c r="BC29" s="454"/>
      <c r="BD29" s="127">
        <f>SUMPRODUCT(F$14:AU$14,F29:AU29)+7!BD29</f>
        <v>0</v>
      </c>
      <c r="BE29" s="127">
        <f>IF(OR(1!BD29&gt;0,BD29&gt;0),BD29,0)</f>
        <v>0</v>
      </c>
    </row>
    <row r="30" spans="1:57" ht="12.75" customHeight="1">
      <c r="A30" s="96">
        <f>IF(1!$Y$5=1,"",IF(1!B30&lt;&gt;"",1!B30,""))</f>
      </c>
      <c r="B30" s="104">
        <f>IF(1!$Y$5=1,"",IF(1!C30&lt;&gt;"",1!C30,""))</f>
      </c>
      <c r="C30" s="77">
        <f>IF(1!$Y$5=1,"",IF(1!D30&lt;&gt;"",1!D30,""))</f>
      </c>
      <c r="D30" s="77">
        <f>IF(1!$Y$5=1,"",IF(1!E30&lt;&gt;"",1!E30,""))</f>
      </c>
      <c r="E30" s="78">
        <f>7!AV30</f>
        <v>0</v>
      </c>
      <c r="F30" s="8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4">
        <f t="shared" si="4"/>
        <v>0</v>
      </c>
      <c r="AW30" s="465"/>
      <c r="AX30" s="468">
        <f t="shared" si="5"/>
        <v>0</v>
      </c>
      <c r="AY30" s="469"/>
      <c r="AZ30" s="458">
        <f t="shared" si="2"/>
        <v>0</v>
      </c>
      <c r="BA30" s="459"/>
      <c r="BB30" s="453">
        <f t="shared" si="3"/>
        <v>0</v>
      </c>
      <c r="BC30" s="454"/>
      <c r="BD30" s="127">
        <f>SUMPRODUCT(F$14:AU$14,F30:AU30)+7!BD30</f>
        <v>0</v>
      </c>
      <c r="BE30" s="127">
        <f>IF(OR(1!BD30&gt;0,BD30&gt;0),BD30,0)</f>
        <v>0</v>
      </c>
    </row>
    <row r="31" spans="1:57" ht="12.75" customHeight="1">
      <c r="A31" s="96">
        <f>IF(1!$Y$5=1,"",IF(1!B31&lt;&gt;"",1!B31,""))</f>
      </c>
      <c r="B31" s="104">
        <f>IF(1!$Y$5=1,"",IF(1!C31&lt;&gt;"",1!C31,""))</f>
      </c>
      <c r="C31" s="77">
        <f>IF(1!$Y$5=1,"",IF(1!D31&lt;&gt;"",1!D31,""))</f>
      </c>
      <c r="D31" s="77">
        <f>IF(1!$Y$5=1,"",IF(1!E31&lt;&gt;"",1!E31,""))</f>
      </c>
      <c r="E31" s="78">
        <f>7!AV31</f>
        <v>0</v>
      </c>
      <c r="F31" s="8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4">
        <f t="shared" si="4"/>
        <v>0</v>
      </c>
      <c r="AW31" s="465"/>
      <c r="AX31" s="468">
        <f t="shared" si="5"/>
        <v>0</v>
      </c>
      <c r="AY31" s="469"/>
      <c r="AZ31" s="458">
        <f t="shared" si="2"/>
        <v>0</v>
      </c>
      <c r="BA31" s="459"/>
      <c r="BB31" s="453">
        <f t="shared" si="3"/>
        <v>0</v>
      </c>
      <c r="BC31" s="454"/>
      <c r="BD31" s="127">
        <f>SUMPRODUCT(F$14:AU$14,F31:AU31)+7!BD31</f>
        <v>0</v>
      </c>
      <c r="BE31" s="127">
        <f>IF(OR(1!BD31&gt;0,BD31&gt;0),BD31,0)</f>
        <v>0</v>
      </c>
    </row>
    <row r="32" spans="1:57" ht="12.75" customHeight="1">
      <c r="A32" s="96">
        <f>IF(1!$Y$5=1,"",IF(1!B32&lt;&gt;"",1!B32,""))</f>
      </c>
      <c r="B32" s="104">
        <f>IF(1!$Y$5=1,"",IF(1!C32&lt;&gt;"",1!C32,""))</f>
      </c>
      <c r="C32" s="77">
        <f>IF(1!$Y$5=1,"",IF(1!D32&lt;&gt;"",1!D32,""))</f>
      </c>
      <c r="D32" s="77">
        <f>IF(1!$Y$5=1,"",IF(1!E32&lt;&gt;"",1!E32,""))</f>
      </c>
      <c r="E32" s="78">
        <f>7!AV32</f>
        <v>0</v>
      </c>
      <c r="F32" s="8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4">
        <f t="shared" si="4"/>
        <v>0</v>
      </c>
      <c r="AW32" s="465"/>
      <c r="AX32" s="468">
        <f t="shared" si="5"/>
        <v>0</v>
      </c>
      <c r="AY32" s="469"/>
      <c r="AZ32" s="458">
        <f t="shared" si="2"/>
        <v>0</v>
      </c>
      <c r="BA32" s="459"/>
      <c r="BB32" s="453">
        <f t="shared" si="3"/>
        <v>0</v>
      </c>
      <c r="BC32" s="454"/>
      <c r="BD32" s="127">
        <f>SUMPRODUCT(F$14:AU$14,F32:AU32)+7!BD32</f>
        <v>0</v>
      </c>
      <c r="BE32" s="127">
        <f>IF(OR(1!BD32&gt;0,BD32&gt;0),BD32,0)</f>
        <v>0</v>
      </c>
    </row>
    <row r="33" spans="1:57" ht="12.75" customHeight="1">
      <c r="A33" s="96">
        <f>IF(1!$Y$5=1,"",IF(1!B33&lt;&gt;"",1!B33,""))</f>
      </c>
      <c r="B33" s="104">
        <f>IF(1!$Y$5=1,"",IF(1!C33&lt;&gt;"",1!C33,""))</f>
      </c>
      <c r="C33" s="77">
        <f>IF(1!$Y$5=1,"",IF(1!D33&lt;&gt;"",1!D33,""))</f>
      </c>
      <c r="D33" s="77">
        <f>IF(1!$Y$5=1,"",IF(1!E33&lt;&gt;"",1!E33,""))</f>
      </c>
      <c r="E33" s="78">
        <f>7!AV33</f>
        <v>0</v>
      </c>
      <c r="F33" s="82"/>
      <c r="G33" s="45"/>
      <c r="H33" s="45"/>
      <c r="I33" s="45"/>
      <c r="J33" s="45"/>
      <c r="K33" s="45"/>
      <c r="L33" s="4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4">
        <f t="shared" si="4"/>
        <v>0</v>
      </c>
      <c r="AW33" s="465"/>
      <c r="AX33" s="468">
        <f t="shared" si="5"/>
        <v>0</v>
      </c>
      <c r="AY33" s="469"/>
      <c r="AZ33" s="458">
        <f t="shared" si="2"/>
        <v>0</v>
      </c>
      <c r="BA33" s="459"/>
      <c r="BB33" s="453">
        <f t="shared" si="3"/>
        <v>0</v>
      </c>
      <c r="BC33" s="454"/>
      <c r="BD33" s="127">
        <f>SUMPRODUCT(F$14:AU$14,F33:AU33)+7!BD33</f>
        <v>0</v>
      </c>
      <c r="BE33" s="127">
        <f>IF(OR(1!BD33&gt;0,BD33&gt;0),BD33,0)</f>
        <v>0</v>
      </c>
    </row>
    <row r="34" spans="1:57" ht="12.75" customHeight="1">
      <c r="A34" s="96">
        <f>IF(1!$Y$5=1,"",IF(1!B34&lt;&gt;"",1!B34,""))</f>
      </c>
      <c r="B34" s="104">
        <f>IF(1!$Y$5=1,"",IF(1!C34&lt;&gt;"",1!C34,""))</f>
      </c>
      <c r="C34" s="77">
        <f>IF(1!$Y$5=1,"",IF(1!D34&lt;&gt;"",1!D34,""))</f>
      </c>
      <c r="D34" s="77">
        <f>IF(1!$Y$5=1,"",IF(1!E34&lt;&gt;"",1!E34,""))</f>
      </c>
      <c r="E34" s="78">
        <f>7!AV34</f>
        <v>0</v>
      </c>
      <c r="F34" s="82"/>
      <c r="G34" s="45"/>
      <c r="H34" s="45"/>
      <c r="I34" s="45"/>
      <c r="J34" s="45"/>
      <c r="K34" s="45"/>
      <c r="L34" s="4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64">
        <f t="shared" si="4"/>
        <v>0</v>
      </c>
      <c r="AW34" s="465"/>
      <c r="AX34" s="468">
        <f t="shared" si="5"/>
        <v>0</v>
      </c>
      <c r="AY34" s="469"/>
      <c r="AZ34" s="458">
        <f t="shared" si="2"/>
        <v>0</v>
      </c>
      <c r="BA34" s="459"/>
      <c r="BB34" s="453">
        <f t="shared" si="3"/>
        <v>0</v>
      </c>
      <c r="BC34" s="454"/>
      <c r="BD34" s="127">
        <f>SUMPRODUCT(F$14:AU$14,F34:AU34)+7!BD34</f>
        <v>0</v>
      </c>
      <c r="BE34" s="127">
        <f>IF(OR(1!BD34&gt;0,BD34&gt;0),BD34,0)</f>
        <v>0</v>
      </c>
    </row>
    <row r="35" spans="1:57" ht="12.75" customHeight="1">
      <c r="A35" s="96">
        <f>IF(1!$Y$5=1,"",IF(1!B35&lt;&gt;"",1!B35,""))</f>
      </c>
      <c r="B35" s="104">
        <f>IF(1!$Y$5=1,"",IF(1!C35&lt;&gt;"",1!C35,""))</f>
      </c>
      <c r="C35" s="77">
        <f>IF(1!$Y$5=1,"",IF(1!D35&lt;&gt;"",1!D35,""))</f>
      </c>
      <c r="D35" s="77">
        <f>IF(1!$Y$5=1,"",IF(1!E35&lt;&gt;"",1!E35,""))</f>
      </c>
      <c r="E35" s="78">
        <f>7!AV35</f>
        <v>0</v>
      </c>
      <c r="F35" s="82"/>
      <c r="G35" s="45"/>
      <c r="H35" s="45"/>
      <c r="I35" s="45"/>
      <c r="J35" s="45"/>
      <c r="K35" s="45"/>
      <c r="L35" s="4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64">
        <f t="shared" si="4"/>
        <v>0</v>
      </c>
      <c r="AW35" s="465"/>
      <c r="AX35" s="468">
        <f t="shared" si="5"/>
        <v>0</v>
      </c>
      <c r="AY35" s="469"/>
      <c r="AZ35" s="458">
        <f t="shared" si="2"/>
        <v>0</v>
      </c>
      <c r="BA35" s="459"/>
      <c r="BB35" s="453">
        <f t="shared" si="3"/>
        <v>0</v>
      </c>
      <c r="BC35" s="454"/>
      <c r="BD35" s="127">
        <f>SUMPRODUCT(F$14:AU$14,F35:AU35)+7!BD35</f>
        <v>0</v>
      </c>
      <c r="BE35" s="127">
        <f>IF(OR(1!BD35&gt;0,BD35&gt;0),BD35,0)</f>
        <v>0</v>
      </c>
    </row>
    <row r="36" spans="1:57" ht="12.75" customHeight="1">
      <c r="A36" s="96">
        <f>IF(1!$Y$5=1,"",IF(1!B36&lt;&gt;"",1!B36,""))</f>
      </c>
      <c r="B36" s="104">
        <f>IF(1!$Y$5=1,"",IF(1!C36&lt;&gt;"",1!C36,""))</f>
      </c>
      <c r="C36" s="77">
        <f>IF(1!$Y$5=1,"",IF(1!D36&lt;&gt;"",1!D36,""))</f>
      </c>
      <c r="D36" s="77">
        <f>IF(1!$Y$5=1,"",IF(1!E36&lt;&gt;"",1!E36,""))</f>
      </c>
      <c r="E36" s="78">
        <f>7!AV36</f>
        <v>0</v>
      </c>
      <c r="F36" s="82"/>
      <c r="G36" s="45"/>
      <c r="H36" s="45"/>
      <c r="I36" s="45"/>
      <c r="J36" s="45"/>
      <c r="K36" s="45"/>
      <c r="L36" s="4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64">
        <f t="shared" si="4"/>
        <v>0</v>
      </c>
      <c r="AW36" s="465"/>
      <c r="AX36" s="468">
        <f t="shared" si="5"/>
        <v>0</v>
      </c>
      <c r="AY36" s="469"/>
      <c r="AZ36" s="458">
        <f t="shared" si="2"/>
        <v>0</v>
      </c>
      <c r="BA36" s="459"/>
      <c r="BB36" s="453">
        <f t="shared" si="3"/>
        <v>0</v>
      </c>
      <c r="BC36" s="454"/>
      <c r="BD36" s="127">
        <f>SUMPRODUCT(F$14:AU$14,F36:AU36)+7!BD36</f>
        <v>0</v>
      </c>
      <c r="BE36" s="127">
        <f>IF(OR(1!BD36&gt;0,BD36&gt;0),BD36,0)</f>
        <v>0</v>
      </c>
    </row>
    <row r="37" spans="1:57" ht="12.75" customHeight="1">
      <c r="A37" s="96">
        <f>IF(1!$Y$5=1,"",IF(1!B37&lt;&gt;"",1!B37,""))</f>
      </c>
      <c r="B37" s="104">
        <f>IF(1!$Y$5=1,"",IF(1!C37&lt;&gt;"",1!C37,""))</f>
      </c>
      <c r="C37" s="77">
        <f>IF(1!$Y$5=1,"",IF(1!D37&lt;&gt;"",1!D37,""))</f>
      </c>
      <c r="D37" s="77">
        <f>IF(1!$Y$5=1,"",IF(1!E37&lt;&gt;"",1!E37,""))</f>
      </c>
      <c r="E37" s="78">
        <f>7!AV37</f>
        <v>0</v>
      </c>
      <c r="F37" s="82"/>
      <c r="G37" s="45"/>
      <c r="H37" s="45"/>
      <c r="I37" s="45"/>
      <c r="J37" s="45"/>
      <c r="K37" s="45"/>
      <c r="L37" s="4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64">
        <f t="shared" si="4"/>
        <v>0</v>
      </c>
      <c r="AW37" s="465"/>
      <c r="AX37" s="468">
        <f t="shared" si="5"/>
        <v>0</v>
      </c>
      <c r="AY37" s="469"/>
      <c r="AZ37" s="458">
        <f t="shared" si="2"/>
        <v>0</v>
      </c>
      <c r="BA37" s="459"/>
      <c r="BB37" s="453">
        <f t="shared" si="3"/>
        <v>0</v>
      </c>
      <c r="BC37" s="454"/>
      <c r="BD37" s="127">
        <f>SUMPRODUCT(F$14:AU$14,F37:AU37)+7!BD37</f>
        <v>0</v>
      </c>
      <c r="BE37" s="127">
        <f>IF(OR(1!BD37&gt;0,BD37&gt;0),BD37,0)</f>
        <v>0</v>
      </c>
    </row>
    <row r="38" spans="1:57" ht="12.75" customHeight="1">
      <c r="A38" s="96">
        <f>IF(1!$Y$5=1,"",IF(1!B38&lt;&gt;"",1!B38,""))</f>
      </c>
      <c r="B38" s="104">
        <f>IF(1!$Y$5=1,"",IF(1!C38&lt;&gt;"",1!C38,""))</f>
      </c>
      <c r="C38" s="77">
        <f>IF(1!$Y$5=1,"",IF(1!D38&lt;&gt;"",1!D38,""))</f>
      </c>
      <c r="D38" s="77">
        <f>IF(1!$Y$5=1,"",IF(1!E38&lt;&gt;"",1!E38,""))</f>
      </c>
      <c r="E38" s="78">
        <f>7!AV38</f>
        <v>0</v>
      </c>
      <c r="F38" s="82"/>
      <c r="G38" s="45"/>
      <c r="H38" s="45"/>
      <c r="I38" s="45"/>
      <c r="J38" s="45"/>
      <c r="K38" s="45"/>
      <c r="L38" s="4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64">
        <f t="shared" si="4"/>
        <v>0</v>
      </c>
      <c r="AW38" s="465"/>
      <c r="AX38" s="468">
        <f t="shared" si="5"/>
        <v>0</v>
      </c>
      <c r="AY38" s="469"/>
      <c r="AZ38" s="458">
        <f t="shared" si="2"/>
        <v>0</v>
      </c>
      <c r="BA38" s="459"/>
      <c r="BB38" s="453">
        <f t="shared" si="3"/>
        <v>0</v>
      </c>
      <c r="BC38" s="454"/>
      <c r="BD38" s="127">
        <f>SUMPRODUCT(F$14:AU$14,F38:AU38)+7!BD38</f>
        <v>0</v>
      </c>
      <c r="BE38" s="127">
        <f>IF(OR(1!BD38&gt;0,BD38&gt;0),BD38,0)</f>
        <v>0</v>
      </c>
    </row>
    <row r="39" spans="1:57" ht="12.75" customHeight="1">
      <c r="A39" s="96">
        <f>IF(1!$Y$5=1,"",IF(1!B39&lt;&gt;"",1!B39,""))</f>
      </c>
      <c r="B39" s="104">
        <f>IF(1!$Y$5=1,"",IF(1!C39&lt;&gt;"",1!C39,""))</f>
      </c>
      <c r="C39" s="77">
        <f>IF(1!$Y$5=1,"",IF(1!D39&lt;&gt;"",1!D39,""))</f>
      </c>
      <c r="D39" s="77">
        <f>IF(1!$Y$5=1,"",IF(1!E39&lt;&gt;"",1!E39,""))</f>
      </c>
      <c r="E39" s="78">
        <f>7!AV39</f>
        <v>0</v>
      </c>
      <c r="F39" s="82"/>
      <c r="G39" s="45"/>
      <c r="H39" s="45"/>
      <c r="I39" s="45"/>
      <c r="J39" s="45"/>
      <c r="K39" s="45"/>
      <c r="L39" s="4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4">
        <f t="shared" si="4"/>
        <v>0</v>
      </c>
      <c r="AW39" s="465"/>
      <c r="AX39" s="468">
        <f t="shared" si="5"/>
        <v>0</v>
      </c>
      <c r="AY39" s="469"/>
      <c r="AZ39" s="458">
        <f t="shared" si="2"/>
        <v>0</v>
      </c>
      <c r="BA39" s="459"/>
      <c r="BB39" s="453">
        <f t="shared" si="3"/>
        <v>0</v>
      </c>
      <c r="BC39" s="454"/>
      <c r="BD39" s="127">
        <f>SUMPRODUCT(F$14:AU$14,F39:AU39)+7!BD39</f>
        <v>0</v>
      </c>
      <c r="BE39" s="127">
        <f>IF(OR(1!BD39&gt;0,BD39&gt;0),BD39,0)</f>
        <v>0</v>
      </c>
    </row>
    <row r="40" spans="1:57" ht="12.75" customHeight="1">
      <c r="A40" s="96">
        <f>IF(1!$Y$5=1,"",IF(1!B40&lt;&gt;"",1!B40,""))</f>
      </c>
      <c r="B40" s="104">
        <f>IF(1!$Y$5=1,"",IF(1!C40&lt;&gt;"",1!C40,""))</f>
      </c>
      <c r="C40" s="77">
        <f>IF(1!$Y$5=1,"",IF(1!D40&lt;&gt;"",1!D40,""))</f>
      </c>
      <c r="D40" s="77">
        <f>IF(1!$Y$5=1,"",IF(1!E40&lt;&gt;"",1!E40,""))</f>
      </c>
      <c r="E40" s="78">
        <f>7!AV40</f>
        <v>0</v>
      </c>
      <c r="F40" s="82"/>
      <c r="G40" s="45"/>
      <c r="H40" s="45"/>
      <c r="I40" s="45"/>
      <c r="J40" s="45"/>
      <c r="K40" s="45"/>
      <c r="L40" s="4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64">
        <f t="shared" si="4"/>
        <v>0</v>
      </c>
      <c r="AW40" s="465"/>
      <c r="AX40" s="468">
        <f t="shared" si="5"/>
        <v>0</v>
      </c>
      <c r="AY40" s="469"/>
      <c r="AZ40" s="458">
        <f t="shared" si="2"/>
        <v>0</v>
      </c>
      <c r="BA40" s="459"/>
      <c r="BB40" s="453">
        <f t="shared" si="3"/>
        <v>0</v>
      </c>
      <c r="BC40" s="454"/>
      <c r="BD40" s="127">
        <f>SUMPRODUCT(F$14:AU$14,F40:AU40)+7!BD40</f>
        <v>0</v>
      </c>
      <c r="BE40" s="127">
        <f>IF(OR(1!BD40&gt;0,BD40&gt;0),BD40,0)</f>
        <v>0</v>
      </c>
    </row>
    <row r="41" spans="1:57" ht="12.75" customHeight="1">
      <c r="A41" s="96">
        <f>IF(1!$Y$5=1,"",IF(1!B41&lt;&gt;"",1!B41,""))</f>
      </c>
      <c r="B41" s="104">
        <f>IF(1!$Y$5=1,"",IF(1!C41&lt;&gt;"",1!C41,""))</f>
      </c>
      <c r="C41" s="77">
        <f>IF(1!$Y$5=1,"",IF(1!D41&lt;&gt;"",1!D41,""))</f>
      </c>
      <c r="D41" s="77">
        <f>IF(1!$Y$5=1,"",IF(1!E41&lt;&gt;"",1!E41,""))</f>
      </c>
      <c r="E41" s="78">
        <f>7!AV41</f>
        <v>0</v>
      </c>
      <c r="F41" s="82"/>
      <c r="G41" s="45"/>
      <c r="H41" s="45"/>
      <c r="I41" s="45"/>
      <c r="J41" s="45"/>
      <c r="K41" s="45"/>
      <c r="L41" s="4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4">
        <f t="shared" si="4"/>
        <v>0</v>
      </c>
      <c r="AW41" s="465"/>
      <c r="AX41" s="468">
        <f t="shared" si="5"/>
        <v>0</v>
      </c>
      <c r="AY41" s="469"/>
      <c r="AZ41" s="458">
        <f t="shared" si="2"/>
        <v>0</v>
      </c>
      <c r="BA41" s="459"/>
      <c r="BB41" s="453">
        <f t="shared" si="3"/>
        <v>0</v>
      </c>
      <c r="BC41" s="454"/>
      <c r="BD41" s="127">
        <f>SUMPRODUCT(F$14:AU$14,F41:AU41)+7!BD41</f>
        <v>0</v>
      </c>
      <c r="BE41" s="127">
        <f>IF(OR(1!BD41&gt;0,BD41&gt;0),BD41,0)</f>
        <v>0</v>
      </c>
    </row>
    <row r="42" spans="1:57" ht="12.75" customHeight="1">
      <c r="A42" s="96">
        <f>IF(1!$Y$5=1,"",IF(1!B42&lt;&gt;"",1!B42,""))</f>
      </c>
      <c r="B42" s="104">
        <f>IF(1!$Y$5=1,"",IF(1!C42&lt;&gt;"",1!C42,""))</f>
      </c>
      <c r="C42" s="77">
        <f>IF(1!$Y$5=1,"",IF(1!D42&lt;&gt;"",1!D42,""))</f>
      </c>
      <c r="D42" s="77">
        <f>IF(1!$Y$5=1,"",IF(1!E42&lt;&gt;"",1!E42,""))</f>
      </c>
      <c r="E42" s="78">
        <f>7!AV42</f>
        <v>0</v>
      </c>
      <c r="F42" s="82"/>
      <c r="G42" s="45"/>
      <c r="H42" s="45"/>
      <c r="I42" s="45"/>
      <c r="J42" s="45"/>
      <c r="K42" s="45"/>
      <c r="L42" s="4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64">
        <f t="shared" si="4"/>
        <v>0</v>
      </c>
      <c r="AW42" s="465"/>
      <c r="AX42" s="468">
        <f t="shared" si="5"/>
        <v>0</v>
      </c>
      <c r="AY42" s="469"/>
      <c r="AZ42" s="458">
        <f t="shared" si="2"/>
        <v>0</v>
      </c>
      <c r="BA42" s="459"/>
      <c r="BB42" s="453">
        <f t="shared" si="3"/>
        <v>0</v>
      </c>
      <c r="BC42" s="454"/>
      <c r="BD42" s="127">
        <f>SUMPRODUCT(F$14:AU$14,F42:AU42)+7!BD42</f>
        <v>0</v>
      </c>
      <c r="BE42" s="127">
        <f>IF(OR(1!BD42&gt;0,BD42&gt;0),BD42,0)</f>
        <v>0</v>
      </c>
    </row>
    <row r="43" spans="1:57" ht="12.75" customHeight="1">
      <c r="A43" s="96">
        <f>IF(1!$Y$5=1,"",IF(1!B43&lt;&gt;"",1!B43,""))</f>
      </c>
      <c r="B43" s="104">
        <f>IF(1!$Y$5=1,"",IF(1!C43&lt;&gt;"",1!C43,""))</f>
      </c>
      <c r="C43" s="77">
        <f>IF(1!$Y$5=1,"",IF(1!D43&lt;&gt;"",1!D43,""))</f>
      </c>
      <c r="D43" s="77">
        <f>IF(1!$Y$5=1,"",IF(1!E43&lt;&gt;"",1!E43,""))</f>
      </c>
      <c r="E43" s="78">
        <f>7!AV43</f>
        <v>0</v>
      </c>
      <c r="F43" s="82"/>
      <c r="G43" s="45"/>
      <c r="H43" s="45"/>
      <c r="I43" s="45"/>
      <c r="J43" s="45"/>
      <c r="K43" s="45"/>
      <c r="L43" s="4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64">
        <f t="shared" si="4"/>
        <v>0</v>
      </c>
      <c r="AW43" s="465"/>
      <c r="AX43" s="468">
        <f t="shared" si="5"/>
        <v>0</v>
      </c>
      <c r="AY43" s="469"/>
      <c r="AZ43" s="458">
        <f t="shared" si="2"/>
        <v>0</v>
      </c>
      <c r="BA43" s="459"/>
      <c r="BB43" s="453">
        <f t="shared" si="3"/>
        <v>0</v>
      </c>
      <c r="BC43" s="454"/>
      <c r="BD43" s="127">
        <f>SUMPRODUCT(F$14:AU$14,F43:AU43)+7!BD43</f>
        <v>0</v>
      </c>
      <c r="BE43" s="127">
        <f>IF(OR(1!BD43&gt;0,BD43&gt;0),BD43,0)</f>
        <v>0</v>
      </c>
    </row>
    <row r="44" spans="1:57" ht="12.75" customHeight="1">
      <c r="A44" s="96">
        <f>IF(1!$Y$5=1,"",IF(1!B44&lt;&gt;"",1!B44,""))</f>
      </c>
      <c r="B44" s="104">
        <f>IF(1!$Y$5=1,"",IF(1!C44&lt;&gt;"",1!C44,""))</f>
      </c>
      <c r="C44" s="77">
        <f>IF(1!$Y$5=1,"",IF(1!D44&lt;&gt;"",1!D44,""))</f>
      </c>
      <c r="D44" s="77">
        <f>IF(1!$Y$5=1,"",IF(1!E44&lt;&gt;"",1!E44,""))</f>
      </c>
      <c r="E44" s="78">
        <f>7!AV44</f>
        <v>0</v>
      </c>
      <c r="F44" s="82"/>
      <c r="G44" s="45"/>
      <c r="H44" s="45"/>
      <c r="I44" s="45"/>
      <c r="J44" s="45"/>
      <c r="K44" s="45"/>
      <c r="L44" s="4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64">
        <f t="shared" si="4"/>
        <v>0</v>
      </c>
      <c r="AW44" s="465"/>
      <c r="AX44" s="468">
        <f t="shared" si="5"/>
        <v>0</v>
      </c>
      <c r="AY44" s="469"/>
      <c r="AZ44" s="458">
        <f t="shared" si="2"/>
        <v>0</v>
      </c>
      <c r="BA44" s="459"/>
      <c r="BB44" s="453">
        <f t="shared" si="3"/>
        <v>0</v>
      </c>
      <c r="BC44" s="454"/>
      <c r="BD44" s="127">
        <f>SUMPRODUCT(F$14:AU$14,F44:AU44)+7!BD44</f>
        <v>0</v>
      </c>
      <c r="BE44" s="127">
        <f>IF(OR(1!BD44&gt;0,BD44&gt;0),BD44,0)</f>
        <v>0</v>
      </c>
    </row>
    <row r="45" spans="1:57" ht="12.75" customHeight="1">
      <c r="A45" s="96">
        <f>IF(1!$Y$5=1,"",IF(1!B45&lt;&gt;"",1!B45,""))</f>
      </c>
      <c r="B45" s="104">
        <f>IF(1!$Y$5=1,"",IF(1!C45&lt;&gt;"",1!C45,""))</f>
      </c>
      <c r="C45" s="77">
        <f>IF(1!$Y$5=1,"",IF(1!D45&lt;&gt;"",1!D45,""))</f>
      </c>
      <c r="D45" s="77">
        <f>IF(1!$Y$5=1,"",IF(1!E45&lt;&gt;"",1!E45,""))</f>
      </c>
      <c r="E45" s="78">
        <f>7!AV45</f>
        <v>0</v>
      </c>
      <c r="F45" s="82"/>
      <c r="G45" s="45"/>
      <c r="H45" s="45"/>
      <c r="I45" s="45"/>
      <c r="J45" s="45"/>
      <c r="K45" s="45"/>
      <c r="L45" s="4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64">
        <f t="shared" si="4"/>
        <v>0</v>
      </c>
      <c r="AW45" s="465"/>
      <c r="AX45" s="468">
        <f t="shared" si="5"/>
        <v>0</v>
      </c>
      <c r="AY45" s="469"/>
      <c r="AZ45" s="458">
        <f t="shared" si="2"/>
        <v>0</v>
      </c>
      <c r="BA45" s="459"/>
      <c r="BB45" s="453">
        <f t="shared" si="3"/>
        <v>0</v>
      </c>
      <c r="BC45" s="454"/>
      <c r="BD45" s="127">
        <f>SUMPRODUCT(F$14:AU$14,F45:AU45)+7!BD45</f>
        <v>0</v>
      </c>
      <c r="BE45" s="127">
        <f>IF(OR(1!BD45&gt;0,BD45&gt;0),BD45,0)</f>
        <v>0</v>
      </c>
    </row>
    <row r="46" spans="1:57" ht="12.75" customHeight="1">
      <c r="A46" s="96">
        <f>IF(1!$Y$5=1,"",IF(1!B46&lt;&gt;"",1!B46,""))</f>
      </c>
      <c r="B46" s="104">
        <f>IF(1!$Y$5=1,"",IF(1!C46&lt;&gt;"",1!C46,""))</f>
      </c>
      <c r="C46" s="77">
        <f>IF(1!$Y$5=1,"",IF(1!D46&lt;&gt;"",1!D46,""))</f>
      </c>
      <c r="D46" s="77">
        <f>IF(1!$Y$5=1,"",IF(1!E46&lt;&gt;"",1!E46,""))</f>
      </c>
      <c r="E46" s="78">
        <f>7!AV46</f>
        <v>0</v>
      </c>
      <c r="F46" s="82"/>
      <c r="G46" s="45"/>
      <c r="H46" s="45"/>
      <c r="I46" s="45"/>
      <c r="J46" s="45"/>
      <c r="K46" s="45"/>
      <c r="L46" s="4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64">
        <f t="shared" si="4"/>
        <v>0</v>
      </c>
      <c r="AW46" s="465"/>
      <c r="AX46" s="468">
        <f t="shared" si="5"/>
        <v>0</v>
      </c>
      <c r="AY46" s="469"/>
      <c r="AZ46" s="458">
        <f t="shared" si="2"/>
        <v>0</v>
      </c>
      <c r="BA46" s="459"/>
      <c r="BB46" s="453">
        <f t="shared" si="3"/>
        <v>0</v>
      </c>
      <c r="BC46" s="454"/>
      <c r="BD46" s="127">
        <f>SUMPRODUCT(F$14:AU$14,F46:AU46)+7!BD46</f>
        <v>0</v>
      </c>
      <c r="BE46" s="127">
        <f>IF(OR(1!BD46&gt;0,BD46&gt;0),BD46,0)</f>
        <v>0</v>
      </c>
    </row>
    <row r="47" spans="1:57" ht="12.75" customHeight="1">
      <c r="A47" s="96">
        <f>IF(1!$Y$5=1,"",IF(1!B47&lt;&gt;"",1!B47,""))</f>
      </c>
      <c r="B47" s="104">
        <f>IF(1!$Y$5=1,"",IF(1!C47&lt;&gt;"",1!C47,""))</f>
      </c>
      <c r="C47" s="77">
        <f>IF(1!$Y$5=1,"",IF(1!D47&lt;&gt;"",1!D47,""))</f>
      </c>
      <c r="D47" s="77">
        <f>IF(1!$Y$5=1,"",IF(1!E47&lt;&gt;"",1!E47,""))</f>
      </c>
      <c r="E47" s="78">
        <f>7!AV47</f>
        <v>0</v>
      </c>
      <c r="F47" s="82"/>
      <c r="G47" s="45"/>
      <c r="H47" s="45"/>
      <c r="I47" s="45"/>
      <c r="J47" s="45"/>
      <c r="K47" s="45"/>
      <c r="L47" s="4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64">
        <f t="shared" si="4"/>
        <v>0</v>
      </c>
      <c r="AW47" s="465"/>
      <c r="AX47" s="468">
        <f t="shared" si="5"/>
        <v>0</v>
      </c>
      <c r="AY47" s="469"/>
      <c r="AZ47" s="458">
        <f t="shared" si="2"/>
        <v>0</v>
      </c>
      <c r="BA47" s="459"/>
      <c r="BB47" s="453">
        <f t="shared" si="3"/>
        <v>0</v>
      </c>
      <c r="BC47" s="454"/>
      <c r="BD47" s="127">
        <f>SUMPRODUCT(F$14:AU$14,F47:AU47)+7!BD47</f>
        <v>0</v>
      </c>
      <c r="BE47" s="127">
        <f>IF(OR(1!BD47&gt;0,BD47&gt;0),BD47,0)</f>
        <v>0</v>
      </c>
    </row>
    <row r="48" spans="1:57" ht="12.75" customHeight="1">
      <c r="A48" s="96">
        <f>IF(1!$Y$5=1,"",IF(1!B48&lt;&gt;"",1!B48,""))</f>
      </c>
      <c r="B48" s="104">
        <f>IF(1!$Y$5=1,"",IF(1!C48&lt;&gt;"",1!C48,""))</f>
      </c>
      <c r="C48" s="77">
        <f>IF(1!$Y$5=1,"",IF(1!D48&lt;&gt;"",1!D48,""))</f>
      </c>
      <c r="D48" s="77">
        <f>IF(1!$Y$5=1,"",IF(1!E48&lt;&gt;"",1!E48,""))</f>
      </c>
      <c r="E48" s="78">
        <f>7!AV48</f>
        <v>0</v>
      </c>
      <c r="F48" s="82"/>
      <c r="G48" s="45"/>
      <c r="H48" s="45"/>
      <c r="I48" s="45"/>
      <c r="J48" s="45"/>
      <c r="K48" s="45"/>
      <c r="L48" s="4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64">
        <f t="shared" si="4"/>
        <v>0</v>
      </c>
      <c r="AW48" s="465"/>
      <c r="AX48" s="468">
        <f t="shared" si="5"/>
        <v>0</v>
      </c>
      <c r="AY48" s="469"/>
      <c r="AZ48" s="458">
        <f t="shared" si="2"/>
        <v>0</v>
      </c>
      <c r="BA48" s="459"/>
      <c r="BB48" s="453">
        <f t="shared" si="3"/>
        <v>0</v>
      </c>
      <c r="BC48" s="454"/>
      <c r="BD48" s="127">
        <f>SUMPRODUCT(F$14:AU$14,F48:AU48)+7!BD48</f>
        <v>0</v>
      </c>
      <c r="BE48" s="127">
        <f>IF(OR(1!BD48&gt;0,BD48&gt;0),BD48,0)</f>
        <v>0</v>
      </c>
    </row>
    <row r="49" spans="1:57" ht="12.75" customHeight="1" thickBot="1">
      <c r="A49" s="101">
        <f>IF(1!$Y$5=1,"",IF(1!B49&lt;&gt;"",1!B49,""))</f>
      </c>
      <c r="B49" s="105">
        <f>IF(1!$Y$5=1,"",IF(1!C49&lt;&gt;"",1!C49,""))</f>
      </c>
      <c r="C49" s="77">
        <f>IF(1!$Y$5=1,"",IF(1!D49&lt;&gt;"",1!D49,""))</f>
      </c>
      <c r="D49" s="77">
        <f>IF(1!$Y$5=1,"",IF(1!E49&lt;&gt;"",1!E49,""))</f>
      </c>
      <c r="E49" s="78">
        <f>7!AV49</f>
        <v>0</v>
      </c>
      <c r="F49" s="82"/>
      <c r="G49" s="45"/>
      <c r="H49" s="45"/>
      <c r="I49" s="45"/>
      <c r="J49" s="45"/>
      <c r="K49" s="45"/>
      <c r="L49" s="4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4">
        <f t="shared" si="4"/>
        <v>0</v>
      </c>
      <c r="AW49" s="465"/>
      <c r="AX49" s="468">
        <f t="shared" si="5"/>
        <v>0</v>
      </c>
      <c r="AY49" s="469"/>
      <c r="AZ49" s="458">
        <f t="shared" si="2"/>
        <v>0</v>
      </c>
      <c r="BA49" s="459"/>
      <c r="BB49" s="605">
        <f t="shared" si="3"/>
        <v>0</v>
      </c>
      <c r="BC49" s="606"/>
      <c r="BD49" s="127">
        <f>SUMPRODUCT(F$14:AU$14,F49:AU49)+7!BD49</f>
        <v>0</v>
      </c>
      <c r="BE49" s="127">
        <f>IF(OR(1!BD49&gt;0,BD49&gt;0),BD49,0)</f>
        <v>0</v>
      </c>
    </row>
    <row r="50" spans="1:57" ht="12.75" customHeight="1" thickBot="1" thickTop="1">
      <c r="A50" s="69"/>
      <c r="B50" s="70" t="s">
        <v>65</v>
      </c>
      <c r="C50" s="79"/>
      <c r="D50" s="70">
        <f>COUNT(D26:D49)</f>
        <v>0</v>
      </c>
      <c r="E50" s="167">
        <f aca="true" t="shared" si="6" ref="E50:AU50">SUM(E26:E49)</f>
        <v>0</v>
      </c>
      <c r="F50" s="80">
        <f t="shared" si="6"/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1">
        <f t="shared" si="6"/>
        <v>0</v>
      </c>
      <c r="O50" s="51">
        <f t="shared" si="6"/>
        <v>0</v>
      </c>
      <c r="P50" s="51">
        <f t="shared" si="6"/>
        <v>0</v>
      </c>
      <c r="Q50" s="51">
        <f t="shared" si="6"/>
        <v>0</v>
      </c>
      <c r="R50" s="51">
        <f t="shared" si="6"/>
        <v>0</v>
      </c>
      <c r="S50" s="51">
        <f t="shared" si="6"/>
        <v>0</v>
      </c>
      <c r="T50" s="51">
        <f t="shared" si="6"/>
        <v>0</v>
      </c>
      <c r="U50" s="51">
        <f t="shared" si="6"/>
        <v>0</v>
      </c>
      <c r="V50" s="51">
        <f t="shared" si="6"/>
        <v>0</v>
      </c>
      <c r="W50" s="51">
        <f t="shared" si="6"/>
        <v>0</v>
      </c>
      <c r="X50" s="51">
        <f t="shared" si="6"/>
        <v>0</v>
      </c>
      <c r="Y50" s="51">
        <f t="shared" si="6"/>
        <v>0</v>
      </c>
      <c r="Z50" s="51">
        <f t="shared" si="6"/>
        <v>0</v>
      </c>
      <c r="AA50" s="51">
        <f t="shared" si="6"/>
        <v>0</v>
      </c>
      <c r="AB50" s="51">
        <f t="shared" si="6"/>
        <v>0</v>
      </c>
      <c r="AC50" s="51">
        <f t="shared" si="6"/>
        <v>0</v>
      </c>
      <c r="AD50" s="51">
        <f t="shared" si="6"/>
        <v>0</v>
      </c>
      <c r="AE50" s="51">
        <f t="shared" si="6"/>
        <v>0</v>
      </c>
      <c r="AF50" s="51">
        <f t="shared" si="6"/>
        <v>0</v>
      </c>
      <c r="AG50" s="51">
        <f t="shared" si="6"/>
        <v>0</v>
      </c>
      <c r="AH50" s="51">
        <f t="shared" si="6"/>
        <v>0</v>
      </c>
      <c r="AI50" s="51">
        <f t="shared" si="6"/>
        <v>0</v>
      </c>
      <c r="AJ50" s="51">
        <f t="shared" si="6"/>
        <v>0</v>
      </c>
      <c r="AK50" s="51">
        <f t="shared" si="6"/>
        <v>0</v>
      </c>
      <c r="AL50" s="51">
        <f t="shared" si="6"/>
        <v>0</v>
      </c>
      <c r="AM50" s="51">
        <f t="shared" si="6"/>
        <v>0</v>
      </c>
      <c r="AN50" s="51">
        <f t="shared" si="6"/>
        <v>0</v>
      </c>
      <c r="AO50" s="51">
        <f t="shared" si="6"/>
        <v>0</v>
      </c>
      <c r="AP50" s="51">
        <f t="shared" si="6"/>
        <v>0</v>
      </c>
      <c r="AQ50" s="51">
        <f t="shared" si="6"/>
        <v>0</v>
      </c>
      <c r="AR50" s="51">
        <f t="shared" si="6"/>
        <v>0</v>
      </c>
      <c r="AS50" s="51">
        <f t="shared" si="6"/>
        <v>0</v>
      </c>
      <c r="AT50" s="51">
        <f t="shared" si="6"/>
        <v>0</v>
      </c>
      <c r="AU50" s="51">
        <f t="shared" si="6"/>
        <v>0</v>
      </c>
      <c r="AV50" s="622">
        <f>SUM(AV26:AW49)</f>
        <v>0</v>
      </c>
      <c r="AW50" s="471"/>
      <c r="AX50" s="473"/>
      <c r="AY50" s="474"/>
      <c r="AZ50" s="603">
        <f>SUM(AZ26:BA49)</f>
        <v>0</v>
      </c>
      <c r="BA50" s="472"/>
      <c r="BB50" s="603">
        <f>SUM(BB26:BC49)</f>
        <v>0</v>
      </c>
      <c r="BC50" s="431"/>
      <c r="BD50" s="127">
        <f>SUM(BD26:BD49)</f>
        <v>0</v>
      </c>
      <c r="BE50" s="127"/>
    </row>
    <row r="51" spans="1:57" ht="15" customHeight="1" thickTop="1">
      <c r="A51" s="618" t="s">
        <v>36</v>
      </c>
      <c r="B51" s="619"/>
      <c r="C51" s="540">
        <f>IF(AV50&gt;0,(AV50-BD50)/(BB12+BB13+BB15),0)</f>
        <v>0</v>
      </c>
      <c r="D51" s="541"/>
      <c r="E51" s="161"/>
      <c r="F51" s="160">
        <f aca="true" t="shared" si="7" ref="F51:AU51">IF(SUM(F12:F13)=1,SUM(F26:F49),"")</f>
      </c>
      <c r="G51" s="160">
        <f t="shared" si="7"/>
      </c>
      <c r="H51" s="160">
        <f t="shared" si="7"/>
      </c>
      <c r="I51" s="160">
        <f t="shared" si="7"/>
      </c>
      <c r="J51" s="160">
        <f t="shared" si="7"/>
      </c>
      <c r="K51" s="160">
        <f t="shared" si="7"/>
      </c>
      <c r="L51" s="160">
        <f t="shared" si="7"/>
      </c>
      <c r="M51" s="160">
        <f t="shared" si="7"/>
      </c>
      <c r="N51" s="160">
        <f t="shared" si="7"/>
      </c>
      <c r="O51" s="160">
        <f t="shared" si="7"/>
      </c>
      <c r="P51" s="160">
        <f t="shared" si="7"/>
      </c>
      <c r="Q51" s="160">
        <f t="shared" si="7"/>
      </c>
      <c r="R51" s="160">
        <f t="shared" si="7"/>
      </c>
      <c r="S51" s="160">
        <f t="shared" si="7"/>
      </c>
      <c r="T51" s="160">
        <f t="shared" si="7"/>
      </c>
      <c r="U51" s="160">
        <f t="shared" si="7"/>
      </c>
      <c r="V51" s="160">
        <f t="shared" si="7"/>
      </c>
      <c r="W51" s="160">
        <f t="shared" si="7"/>
      </c>
      <c r="X51" s="160">
        <f t="shared" si="7"/>
      </c>
      <c r="Y51" s="160">
        <f t="shared" si="7"/>
      </c>
      <c r="Z51" s="160">
        <f t="shared" si="7"/>
      </c>
      <c r="AA51" s="160">
        <f t="shared" si="7"/>
      </c>
      <c r="AB51" s="160">
        <f t="shared" si="7"/>
      </c>
      <c r="AC51" s="160">
        <f t="shared" si="7"/>
      </c>
      <c r="AD51" s="160">
        <f t="shared" si="7"/>
      </c>
      <c r="AE51" s="160">
        <f t="shared" si="7"/>
      </c>
      <c r="AF51" s="160">
        <f t="shared" si="7"/>
      </c>
      <c r="AG51" s="160">
        <f t="shared" si="7"/>
      </c>
      <c r="AH51" s="160">
        <f t="shared" si="7"/>
      </c>
      <c r="AI51" s="160">
        <f t="shared" si="7"/>
      </c>
      <c r="AJ51" s="160">
        <f t="shared" si="7"/>
      </c>
      <c r="AK51" s="160">
        <f t="shared" si="7"/>
      </c>
      <c r="AL51" s="160">
        <f t="shared" si="7"/>
      </c>
      <c r="AM51" s="160">
        <f t="shared" si="7"/>
      </c>
      <c r="AN51" s="160">
        <f t="shared" si="7"/>
      </c>
      <c r="AO51" s="160">
        <f t="shared" si="7"/>
      </c>
      <c r="AP51" s="160">
        <f t="shared" si="7"/>
      </c>
      <c r="AQ51" s="160">
        <f t="shared" si="7"/>
      </c>
      <c r="AR51" s="160">
        <f t="shared" si="7"/>
      </c>
      <c r="AS51" s="160">
        <f t="shared" si="7"/>
      </c>
      <c r="AT51" s="160">
        <f t="shared" si="7"/>
      </c>
      <c r="AU51" s="160">
        <f t="shared" si="7"/>
      </c>
      <c r="AV51" s="160"/>
      <c r="AW51" s="160"/>
      <c r="AX51" s="160"/>
      <c r="AY51" s="160"/>
      <c r="AZ51" s="160"/>
      <c r="BA51" s="160"/>
      <c r="BB51" s="160"/>
      <c r="BC51" s="160"/>
      <c r="BD51" s="127" t="s">
        <v>180</v>
      </c>
      <c r="BE51" s="127">
        <f>COUNTIF(BE26:BE49,"&gt;0")</f>
        <v>0</v>
      </c>
    </row>
    <row r="52" spans="1:57" ht="15" customHeight="1" thickBot="1">
      <c r="A52" s="620"/>
      <c r="B52" s="621"/>
      <c r="C52" s="542"/>
      <c r="D52" s="543"/>
      <c r="E52" s="162"/>
      <c r="F52" s="163">
        <f>IF(AND(F51&lt;3,F51&gt;0),1,"")</f>
      </c>
      <c r="G52" s="163">
        <f aca="true" t="shared" si="8" ref="G52:AU52">IF(AND(G51&lt;3,G51&gt;0),1,"")</f>
      </c>
      <c r="H52" s="163">
        <f t="shared" si="8"/>
      </c>
      <c r="I52" s="163">
        <f t="shared" si="8"/>
      </c>
      <c r="J52" s="163">
        <f t="shared" si="8"/>
      </c>
      <c r="K52" s="163">
        <f t="shared" si="8"/>
      </c>
      <c r="L52" s="163">
        <f t="shared" si="8"/>
      </c>
      <c r="M52" s="163">
        <f t="shared" si="8"/>
      </c>
      <c r="N52" s="163">
        <f t="shared" si="8"/>
      </c>
      <c r="O52" s="163">
        <f t="shared" si="8"/>
      </c>
      <c r="P52" s="163">
        <f t="shared" si="8"/>
      </c>
      <c r="Q52" s="163">
        <f t="shared" si="8"/>
      </c>
      <c r="R52" s="163">
        <f t="shared" si="8"/>
      </c>
      <c r="S52" s="163">
        <f t="shared" si="8"/>
      </c>
      <c r="T52" s="163">
        <f t="shared" si="8"/>
      </c>
      <c r="U52" s="163">
        <f t="shared" si="8"/>
      </c>
      <c r="V52" s="163">
        <f t="shared" si="8"/>
      </c>
      <c r="W52" s="163">
        <f t="shared" si="8"/>
      </c>
      <c r="X52" s="163">
        <f t="shared" si="8"/>
      </c>
      <c r="Y52" s="163">
        <f t="shared" si="8"/>
      </c>
      <c r="Z52" s="163">
        <f t="shared" si="8"/>
      </c>
      <c r="AA52" s="163">
        <f t="shared" si="8"/>
      </c>
      <c r="AB52" s="163">
        <f t="shared" si="8"/>
      </c>
      <c r="AC52" s="163">
        <f t="shared" si="8"/>
      </c>
      <c r="AD52" s="163">
        <f t="shared" si="8"/>
      </c>
      <c r="AE52" s="163">
        <f t="shared" si="8"/>
      </c>
      <c r="AF52" s="163">
        <f t="shared" si="8"/>
      </c>
      <c r="AG52" s="163">
        <f t="shared" si="8"/>
      </c>
      <c r="AH52" s="163">
        <f t="shared" si="8"/>
      </c>
      <c r="AI52" s="163">
        <f t="shared" si="8"/>
      </c>
      <c r="AJ52" s="163">
        <f t="shared" si="8"/>
      </c>
      <c r="AK52" s="163">
        <f t="shared" si="8"/>
      </c>
      <c r="AL52" s="163">
        <f t="shared" si="8"/>
      </c>
      <c r="AM52" s="163">
        <f t="shared" si="8"/>
      </c>
      <c r="AN52" s="163">
        <f t="shared" si="8"/>
      </c>
      <c r="AO52" s="163">
        <f t="shared" si="8"/>
      </c>
      <c r="AP52" s="163">
        <f t="shared" si="8"/>
      </c>
      <c r="AQ52" s="163">
        <f t="shared" si="8"/>
      </c>
      <c r="AR52" s="163">
        <f t="shared" si="8"/>
      </c>
      <c r="AS52" s="163">
        <f t="shared" si="8"/>
      </c>
      <c r="AT52" s="163">
        <f t="shared" si="8"/>
      </c>
      <c r="AU52" s="163">
        <f t="shared" si="8"/>
      </c>
      <c r="AV52" s="163">
        <f>SUM(F52:AU52)</f>
        <v>0</v>
      </c>
      <c r="AW52" s="163">
        <f>AV52+7!AW52</f>
        <v>0</v>
      </c>
      <c r="AX52" s="163"/>
      <c r="AY52" s="163"/>
      <c r="AZ52" s="163"/>
      <c r="BA52" s="163"/>
      <c r="BB52" s="163"/>
      <c r="BC52" s="163"/>
      <c r="BD52" s="127" t="s">
        <v>179</v>
      </c>
      <c r="BE52" s="127" t="e">
        <f>BD50/BE51</f>
        <v>#DIV/0!</v>
      </c>
    </row>
    <row r="53" spans="6:49" ht="12.75" thickTop="1">
      <c r="F53" s="127">
        <f>IF(AND(F51&lt;8,F51&gt;0),1,"")</f>
      </c>
      <c r="G53" s="127">
        <f aca="true" t="shared" si="9" ref="G53:AU53">IF(AND(G51&lt;8,G51&gt;0),1,"")</f>
      </c>
      <c r="H53" s="127">
        <f t="shared" si="9"/>
      </c>
      <c r="I53" s="127">
        <f t="shared" si="9"/>
      </c>
      <c r="J53" s="127">
        <f t="shared" si="9"/>
      </c>
      <c r="K53" s="127">
        <f t="shared" si="9"/>
      </c>
      <c r="L53" s="127">
        <f t="shared" si="9"/>
      </c>
      <c r="M53" s="127">
        <f t="shared" si="9"/>
      </c>
      <c r="N53" s="127">
        <f t="shared" si="9"/>
      </c>
      <c r="O53" s="127">
        <f t="shared" si="9"/>
      </c>
      <c r="P53" s="127">
        <f t="shared" si="9"/>
      </c>
      <c r="Q53" s="127">
        <f t="shared" si="9"/>
      </c>
      <c r="R53" s="127">
        <f t="shared" si="9"/>
      </c>
      <c r="S53" s="127">
        <f t="shared" si="9"/>
      </c>
      <c r="T53" s="127">
        <f t="shared" si="9"/>
      </c>
      <c r="U53" s="127">
        <f t="shared" si="9"/>
      </c>
      <c r="V53" s="127">
        <f t="shared" si="9"/>
      </c>
      <c r="W53" s="127">
        <f t="shared" si="9"/>
      </c>
      <c r="X53" s="127">
        <f t="shared" si="9"/>
      </c>
      <c r="Y53" s="127">
        <f t="shared" si="9"/>
      </c>
      <c r="Z53" s="127">
        <f t="shared" si="9"/>
      </c>
      <c r="AA53" s="127">
        <f t="shared" si="9"/>
      </c>
      <c r="AB53" s="127">
        <f t="shared" si="9"/>
      </c>
      <c r="AC53" s="127">
        <f t="shared" si="9"/>
      </c>
      <c r="AD53" s="127">
        <f t="shared" si="9"/>
      </c>
      <c r="AE53" s="127">
        <f t="shared" si="9"/>
      </c>
      <c r="AF53" s="127">
        <f t="shared" si="9"/>
      </c>
      <c r="AG53" s="127">
        <f t="shared" si="9"/>
      </c>
      <c r="AH53" s="127">
        <f t="shared" si="9"/>
      </c>
      <c r="AI53" s="127">
        <f t="shared" si="9"/>
      </c>
      <c r="AJ53" s="127">
        <f t="shared" si="9"/>
      </c>
      <c r="AK53" s="127">
        <f t="shared" si="9"/>
      </c>
      <c r="AL53" s="127">
        <f t="shared" si="9"/>
      </c>
      <c r="AM53" s="127">
        <f t="shared" si="9"/>
      </c>
      <c r="AN53" s="127">
        <f t="shared" si="9"/>
      </c>
      <c r="AO53" s="127">
        <f t="shared" si="9"/>
      </c>
      <c r="AP53" s="127">
        <f t="shared" si="9"/>
      </c>
      <c r="AQ53" s="127">
        <f t="shared" si="9"/>
      </c>
      <c r="AR53" s="127">
        <f t="shared" si="9"/>
      </c>
      <c r="AS53" s="127">
        <f t="shared" si="9"/>
      </c>
      <c r="AT53" s="127">
        <f t="shared" si="9"/>
      </c>
      <c r="AU53" s="127">
        <f t="shared" si="9"/>
      </c>
      <c r="AV53" s="127">
        <f>SUM(F53:AU53)</f>
        <v>0</v>
      </c>
      <c r="AW53" s="127">
        <f>AV53+7!AW53</f>
        <v>0</v>
      </c>
    </row>
    <row r="58" spans="17:50" ht="12"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7:50" ht="12"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7:50" ht="12"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7:50" ht="12"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7:50" ht="12"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7:50" ht="12"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7:50" ht="12"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7:50" ht="12"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7:50" ht="12"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7:50" ht="12"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7:50" ht="12"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7:50" ht="12"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7:50" ht="12"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7:50" ht="12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7:50" ht="12"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</sheetData>
  <sheetProtection sheet="1" objects="1" scenarios="1"/>
  <mergeCells count="170">
    <mergeCell ref="AZ25:BA25"/>
    <mergeCell ref="AX24:AY24"/>
    <mergeCell ref="AZ24:BA24"/>
    <mergeCell ref="AV23:AW23"/>
    <mergeCell ref="AZ23:BA23"/>
    <mergeCell ref="AX23:AY23"/>
    <mergeCell ref="AX25:AY25"/>
    <mergeCell ref="BC9:BC11"/>
    <mergeCell ref="AV9:AV11"/>
    <mergeCell ref="F17:AU18"/>
    <mergeCell ref="BB15:BC15"/>
    <mergeCell ref="BB14:BC14"/>
    <mergeCell ref="BB13:BC13"/>
    <mergeCell ref="AV18:AW18"/>
    <mergeCell ref="BB12:BC12"/>
    <mergeCell ref="BB18:BC18"/>
    <mergeCell ref="AZ12:BA12"/>
    <mergeCell ref="AX19:AY19"/>
    <mergeCell ref="AZ22:BA22"/>
    <mergeCell ref="AV22:AW22"/>
    <mergeCell ref="AZ20:BA20"/>
    <mergeCell ref="AX20:AY20"/>
    <mergeCell ref="AV19:AW19"/>
    <mergeCell ref="AV21:AW21"/>
    <mergeCell ref="AX21:AY21"/>
    <mergeCell ref="AZ21:BA21"/>
    <mergeCell ref="AX22:AY22"/>
    <mergeCell ref="A10:A11"/>
    <mergeCell ref="B9:E9"/>
    <mergeCell ref="AW9:BB10"/>
    <mergeCell ref="AW11:BB11"/>
    <mergeCell ref="AV17:BC17"/>
    <mergeCell ref="AZ18:BA18"/>
    <mergeCell ref="AX18:AY18"/>
    <mergeCell ref="AZ13:BA13"/>
    <mergeCell ref="AZ14:BA14"/>
    <mergeCell ref="AV16:BC16"/>
    <mergeCell ref="AZ15:BA15"/>
    <mergeCell ref="BB23:BC23"/>
    <mergeCell ref="BB19:BC19"/>
    <mergeCell ref="BB20:BC20"/>
    <mergeCell ref="BB22:BC22"/>
    <mergeCell ref="BB21:BC21"/>
    <mergeCell ref="AZ26:BA26"/>
    <mergeCell ref="BB26:BC26"/>
    <mergeCell ref="BB24:BC24"/>
    <mergeCell ref="AZ29:BA29"/>
    <mergeCell ref="BB29:BC29"/>
    <mergeCell ref="AZ28:BA28"/>
    <mergeCell ref="BB28:BC28"/>
    <mergeCell ref="AZ27:BA27"/>
    <mergeCell ref="BB27:BC27"/>
    <mergeCell ref="BB25:BC25"/>
    <mergeCell ref="AZ30:BA30"/>
    <mergeCell ref="BB30:BC30"/>
    <mergeCell ref="AZ31:BA31"/>
    <mergeCell ref="BB31:BC31"/>
    <mergeCell ref="AZ32:BA32"/>
    <mergeCell ref="BB32:BC32"/>
    <mergeCell ref="AZ33:BA33"/>
    <mergeCell ref="BB33:BC33"/>
    <mergeCell ref="AZ34:BA34"/>
    <mergeCell ref="BB34:BC34"/>
    <mergeCell ref="AZ35:BA35"/>
    <mergeCell ref="BB35:BC35"/>
    <mergeCell ref="AZ36:BA36"/>
    <mergeCell ref="BB36:BC36"/>
    <mergeCell ref="AZ37:BA37"/>
    <mergeCell ref="BB37:BC37"/>
    <mergeCell ref="AZ38:BA38"/>
    <mergeCell ref="BB38:BC38"/>
    <mergeCell ref="AZ39:BA39"/>
    <mergeCell ref="BB39:BC39"/>
    <mergeCell ref="AZ40:BA40"/>
    <mergeCell ref="BB40:BC40"/>
    <mergeCell ref="AZ41:BA41"/>
    <mergeCell ref="BB41:BC41"/>
    <mergeCell ref="AZ42:BA42"/>
    <mergeCell ref="BB42:BC42"/>
    <mergeCell ref="AZ43:BA43"/>
    <mergeCell ref="BB43:BC43"/>
    <mergeCell ref="BB46:BC46"/>
    <mergeCell ref="AZ47:BA47"/>
    <mergeCell ref="BB47:BC47"/>
    <mergeCell ref="AZ44:BA44"/>
    <mergeCell ref="BB44:BC44"/>
    <mergeCell ref="AZ45:BA45"/>
    <mergeCell ref="BB45:BC45"/>
    <mergeCell ref="AZ50:BA50"/>
    <mergeCell ref="BB50:BC50"/>
    <mergeCell ref="AZ19:BA19"/>
    <mergeCell ref="AV20:AW20"/>
    <mergeCell ref="AZ48:BA48"/>
    <mergeCell ref="BB48:BC48"/>
    <mergeCell ref="AZ49:BA49"/>
    <mergeCell ref="BB49:BC49"/>
    <mergeCell ref="AZ46:BA46"/>
    <mergeCell ref="AV24:AW24"/>
    <mergeCell ref="AV26:AW26"/>
    <mergeCell ref="AV27:AW27"/>
    <mergeCell ref="AV28:AW28"/>
    <mergeCell ref="AV29:AW29"/>
    <mergeCell ref="AV30:AW30"/>
    <mergeCell ref="AV31:AW31"/>
    <mergeCell ref="AV32:AW32"/>
    <mergeCell ref="AV33:AW33"/>
    <mergeCell ref="AV38:AW38"/>
    <mergeCell ref="AV39:AW39"/>
    <mergeCell ref="AV34:AW34"/>
    <mergeCell ref="AV35:AW35"/>
    <mergeCell ref="AV36:AW36"/>
    <mergeCell ref="AV37:AW37"/>
    <mergeCell ref="AV47:AW47"/>
    <mergeCell ref="AV48:AW48"/>
    <mergeCell ref="AV42:AW42"/>
    <mergeCell ref="AV43:AW43"/>
    <mergeCell ref="AV44:AW44"/>
    <mergeCell ref="AV45:AW45"/>
    <mergeCell ref="AX28:AY28"/>
    <mergeCell ref="AX29:AY29"/>
    <mergeCell ref="AX30:AY30"/>
    <mergeCell ref="AX31:AY31"/>
    <mergeCell ref="AX26:AY26"/>
    <mergeCell ref="A25:AW25"/>
    <mergeCell ref="AO16:AU16"/>
    <mergeCell ref="AX42:AY42"/>
    <mergeCell ref="AA16:AG16"/>
    <mergeCell ref="AH16:AN16"/>
    <mergeCell ref="A16:E16"/>
    <mergeCell ref="C17:C18"/>
    <mergeCell ref="D17:D18"/>
    <mergeCell ref="AX27:AY27"/>
    <mergeCell ref="AX38:AY38"/>
    <mergeCell ref="AX39:AY39"/>
    <mergeCell ref="AX37:AY37"/>
    <mergeCell ref="AX41:AY41"/>
    <mergeCell ref="AX32:AY32"/>
    <mergeCell ref="AX33:AY33"/>
    <mergeCell ref="AX34:AY34"/>
    <mergeCell ref="AX35:AY35"/>
    <mergeCell ref="A51:B52"/>
    <mergeCell ref="C51:D52"/>
    <mergeCell ref="AX44:AY44"/>
    <mergeCell ref="AX40:AY40"/>
    <mergeCell ref="AV50:AW50"/>
    <mergeCell ref="AV49:AW49"/>
    <mergeCell ref="AV40:AW40"/>
    <mergeCell ref="AV41:AW41"/>
    <mergeCell ref="AX43:AY43"/>
    <mergeCell ref="AV46:AW46"/>
    <mergeCell ref="A15:E15"/>
    <mergeCell ref="F16:L16"/>
    <mergeCell ref="AX50:AY50"/>
    <mergeCell ref="AX46:AY46"/>
    <mergeCell ref="T16:Z16"/>
    <mergeCell ref="M16:S16"/>
    <mergeCell ref="AX47:AY47"/>
    <mergeCell ref="AX48:AY48"/>
    <mergeCell ref="AX49:AY49"/>
    <mergeCell ref="AX36:AY36"/>
    <mergeCell ref="A14:E14"/>
    <mergeCell ref="AX45:AY45"/>
    <mergeCell ref="A6:A7"/>
    <mergeCell ref="A17:A18"/>
    <mergeCell ref="B17:B18"/>
    <mergeCell ref="A13:E13"/>
    <mergeCell ref="A12:E12"/>
    <mergeCell ref="B11:E11"/>
    <mergeCell ref="B10:E10"/>
    <mergeCell ref="E17:E18"/>
  </mergeCells>
  <printOptions/>
  <pageMargins left="0.5905511811023623" right="0.35433070866141736" top="0.4330708661417323" bottom="0.35433070866141736" header="0.31496062992125984" footer="0.11811023622047245"/>
  <pageSetup fitToHeight="1" fitToWidth="1" horizontalDpi="600" verticalDpi="600" orientation="landscape" paperSize="9" scale="71"/>
  <headerFooter alignWithMargins="0">
    <oddFooter>&amp;C&amp;8 30.82.321 d -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BE72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2" width="11.625" style="11" customWidth="1"/>
    <col min="3" max="3" width="3.125" style="12" customWidth="1"/>
    <col min="4" max="4" width="2.625" style="11" customWidth="1"/>
    <col min="5" max="5" width="3.125" style="11" customWidth="1"/>
    <col min="6" max="14" width="2.625" style="11" customWidth="1"/>
    <col min="15" max="50" width="2.625" style="12" customWidth="1"/>
    <col min="51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B1" s="1"/>
      <c r="C1" s="2"/>
      <c r="D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1:55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40.5" customHeight="1">
      <c r="A4" s="1"/>
      <c r="B4" s="1"/>
      <c r="C4" s="2"/>
      <c r="D4" s="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4" s="3" customFormat="1" ht="20.25" customHeight="1">
      <c r="A5" s="9" t="s">
        <v>143</v>
      </c>
      <c r="B5" s="9"/>
      <c r="C5" s="10"/>
      <c r="D5" s="9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5" s="3" customFormat="1" ht="15" customHeight="1">
      <c r="A6" s="601" t="s">
        <v>210</v>
      </c>
      <c r="B6" s="9"/>
      <c r="C6" s="10"/>
      <c r="D6" s="9"/>
      <c r="E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7.25" customHeight="1">
      <c r="A7" s="601"/>
      <c r="B7" s="9"/>
      <c r="C7" s="10"/>
      <c r="D7" s="9"/>
      <c r="E7" s="9"/>
      <c r="O7" s="1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1" ht="6" customHeight="1" thickBot="1">
      <c r="A8" s="13"/>
      <c r="O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72" t="s">
        <v>161</v>
      </c>
      <c r="B9" s="423" t="s">
        <v>29</v>
      </c>
      <c r="C9" s="406"/>
      <c r="D9" s="406"/>
      <c r="E9" s="407"/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723"/>
      <c r="AW9" s="348" t="s">
        <v>45</v>
      </c>
      <c r="AX9" s="349"/>
      <c r="AY9" s="349"/>
      <c r="AZ9" s="349"/>
      <c r="BA9" s="349"/>
      <c r="BB9" s="350"/>
      <c r="BC9" s="720"/>
    </row>
    <row r="10" spans="1:55" ht="12.75" customHeight="1">
      <c r="A10" s="712">
        <f>IF(1!A10="","",IF(F11&lt;8!F11,8!A10+1,8!A10))</f>
      </c>
      <c r="B10" s="424" t="s">
        <v>30</v>
      </c>
      <c r="C10" s="425"/>
      <c r="D10" s="425"/>
      <c r="E10" s="426"/>
      <c r="F10" s="111" t="e">
        <f>IF(8!M10="",IF(OR(AND(OR(8!L11=1,8!L11=5,8!L11=7,8!L11=8,8!L11=10,8!L11=12),8!L10&gt;30),AND(OR(8!L11=9,8!L11=11),8!L10&gt;29)),1,8!L10+1),IF(8!T10="",IF(OR(AND(OR(8!S11=1,8!S11=5,8!S11=7,8!S11=8,8!S11=10,8!S11=12),8!S10&gt;30),AND(OR(8!S11=9,8!S11=11),8!S10&gt;29)),1,8!S10+1),IF(8!AA10="",IF(OR(AND(OR(8!Z11=1,8!Z11=5,8!Z11=7,8!Z11=8,8!Z11=10,8!Z11=12),8!Z10&gt;30),AND(OR(8!Z11=9,8!Z11=11),8!Z10&gt;29)),1,8!Z10+1),IF(8!AH10="",IF(OR(AND(OR(8!AG11=1,8!AG11=5,8!AG11=7,8!AG11=8,8!AG11=10,8!AG11=12),8!AG10&gt;30),AND(OR(8!AG11=9,8!AG11=11),8!AG10&gt;29)),1,8!AG10+1),IF(8!AO10="",IF(AND(OR(8!AN11=1,8!AN11=5,8!AN11=7,8!AN11=8,8!AN11=10,8!AN11=12),8!AN10&gt;30),1,IF(AND(8!AN11=11,8!AN10&gt;29),1,8!AN10+1)))))))</f>
        <v>#VALUE!</v>
      </c>
      <c r="G10" s="111" t="e">
        <f>IF(F10="","",IF(F11=2,IF(F10&lt;28,IF(1!$L10&gt;0,F10+1,""),1),IF(OR(F11=4,F11=6,F11=9,F11=11),IF(F10&lt;30,IF(1!$L10&gt;0,F10+1,""),1),IF(F10&lt;31,IF(1!$L10&gt;0,F10+1,""),1))))</f>
        <v>#VALUE!</v>
      </c>
      <c r="H10" s="111" t="e">
        <f>IF(G10="","",IF(G11=2,IF(G10&lt;28,IF(1!$L10&gt;0,G10+1,""),1),IF(OR(G11=4,G11=6,G11=9,G11=11),IF(G10&lt;30,IF(1!$L10&gt;0,G10+1,""),1),IF(G10&lt;31,IF(1!$L10&gt;0,G10+1,""),1))))</f>
        <v>#VALUE!</v>
      </c>
      <c r="I10" s="111" t="e">
        <f>IF(H10="","",IF(H11=2,IF(H10&lt;28,IF(1!$L10&gt;0,H10+1,""),1),IF(OR(H11=4,H11=6,H11=9,H11=11),IF(H10&lt;30,IF(1!$L10&gt;0,H10+1,""),1),IF(H10&lt;31,IF(1!$L10&gt;0,H10+1,""),1))))</f>
        <v>#VALUE!</v>
      </c>
      <c r="J10" s="111" t="e">
        <f>IF(I10="","",IF(I11=2,IF(I10&lt;28,IF(1!$L10&gt;0,I10+1,""),1),IF(OR(I11=4,I11=6,I11=9,I11=11),IF(I10&lt;30,IF(1!$L10&gt;0,I10+1,""),1),IF(I10&lt;31,IF(1!$L10&gt;0,I10+1,""),1))))</f>
        <v>#VALUE!</v>
      </c>
      <c r="K10" s="111" t="e">
        <f>IF(J10="","",IF(J11=2,IF(J10&lt;28,IF(1!$L10&gt;0,J10+1,""),1),IF(OR(J11=4,J11=6,J11=9,J11=11),IF(J10&lt;30,IF(1!$L10&gt;0,J10+1,""),1),IF(J10&lt;31,IF(1!$L10&gt;0,J10+1,""),1))))</f>
        <v>#VALUE!</v>
      </c>
      <c r="L10" s="111" t="e">
        <f>IF(K10="","",IF(K11=2,IF(K10&lt;28,IF(1!$L10&gt;0,K10+1,""),1),IF(OR(K11=4,K11=6,K11=9,K11=11),IF(K10&lt;30,IF(1!$L10&gt;0,K10+1,""),1),IF(K10&lt;31,IF(1!$L10&gt;0,K10+1,""),1))))</f>
        <v>#VALUE!</v>
      </c>
      <c r="M10" s="112" t="e">
        <f>IF(L10="","",IF(AND(OR(L11=4,L11=6,L11=9,L11=11),L10=30),"",IF(AND(OR(L11=1,L11=3,L11=5,L11=7,L11=8,L11=10,L11=12),L10=31),"",IF(L10&gt;E10,IF(L11=2,IF(L10&lt;28,IF($K10&gt;0,L10+1,""),1),IF(OR(L11=4,L11=6,L11=9,L11=11),IF(L10&lt;30,IF($K10&gt;0,L10+1,""),1),IF(L10&lt;31,IF($K10&gt;0,L10+1,""),1))),""))))</f>
        <v>#VALUE!</v>
      </c>
      <c r="N10" s="111" t="e">
        <f>IF(M10="","",IF(M11=2,IF(M10&lt;28,IF(1!$L10&gt;0,M10+1,""),1),IF(OR(M11=4,M11=6,M11=9,M11=11),IF(M10&lt;30,IF(1!$L10&gt;0,M10+1,""),1),IF(M10&lt;31,IF(1!$L10&gt;0,M10+1,""),1))))</f>
        <v>#VALUE!</v>
      </c>
      <c r="O10" s="111" t="e">
        <f>IF(N10="","",IF(N11=2,IF(N10&lt;28,IF(1!$L10&gt;0,N10+1,""),1),IF(OR(N11=4,N11=6,N11=9,N11=11),IF(N10&lt;30,IF(1!$L10&gt;0,N10+1,""),1),IF(N10&lt;31,IF(1!$L10&gt;0,N10+1,""),1))))</f>
        <v>#VALUE!</v>
      </c>
      <c r="P10" s="111" t="e">
        <f>IF(O10="","",IF(O11=2,IF(O10&lt;28,IF(1!$L10&gt;0,O10+1,""),1),IF(OR(O11=4,O11=6,O11=9,O11=11),IF(O10&lt;30,IF(1!$L10&gt;0,O10+1,""),1),IF(O10&lt;31,IF(1!$L10&gt;0,O10+1,""),1))))</f>
        <v>#VALUE!</v>
      </c>
      <c r="Q10" s="111" t="e">
        <f>IF(P10="","",IF(P11=2,IF(P10&lt;28,IF(1!$L10&gt;0,P10+1,""),1),IF(OR(P11=4,P11=6,P11=9,P11=11),IF(P10&lt;30,IF(1!$L10&gt;0,P10+1,""),1),IF(P10&lt;31,IF(1!$L10&gt;0,P10+1,""),1))))</f>
        <v>#VALUE!</v>
      </c>
      <c r="R10" s="111" t="e">
        <f>IF(Q10="","",IF(Q11=2,IF(Q10&lt;28,IF(1!$L10&gt;0,Q10+1,""),1),IF(OR(Q11=4,Q11=6,Q11=9,Q11=11),IF(Q10&lt;30,IF(1!$L10&gt;0,Q10+1,""),1),IF(Q10&lt;31,IF(1!$L10&gt;0,Q10+1,""),1))))</f>
        <v>#VALUE!</v>
      </c>
      <c r="S10" s="111" t="e">
        <f>IF(R10="","",IF(R11=2,IF(R10&lt;28,IF(1!$L10&gt;0,R10+1,""),1),IF(OR(R11=4,R11=6,R11=9,R11=11),IF(R10&lt;30,IF(1!$L10&gt;0,R10+1,""),1),IF(R10&lt;31,IF(1!$L10&gt;0,R10+1,""),1))))</f>
        <v>#VALUE!</v>
      </c>
      <c r="T10" s="112" t="e">
        <f>IF(S10="","",IF(AND(OR(S11=4,S11=6,S11=9,S11=11),S10=30),"",IF(AND(OR(S11=1,S11=3,S11=5,S11=7,S11=8,S11=10,S11=12),S10=31),"",IF(S10&gt;L10,IF(S11=2,IF(S10&lt;28,IF($K10&gt;0,S10+1,""),1),IF(OR(S11=4,S11=6,S11=9,S11=11),IF(S10&lt;30,IF($K10&gt;0,S10+1,""),1),IF(S10&lt;31,IF($K10&gt;0,S10+1,""),1))),""))))</f>
        <v>#VALUE!</v>
      </c>
      <c r="U10" s="111" t="e">
        <f>IF(T10="","",IF(T11=2,IF(T10&lt;28,IF(1!$L10&gt;0,T10+1,""),1),IF(OR(T11=4,T11=6,T11=9,T11=11),IF(T10&lt;30,IF(1!$L10&gt;0,T10+1,""),1),IF(T10&lt;31,IF(1!$L10&gt;0,T10+1,""),1))))</f>
        <v>#VALUE!</v>
      </c>
      <c r="V10" s="111" t="e">
        <f>IF(U10="","",IF(U11=2,IF(U10&lt;28,IF(1!$L10&gt;0,U10+1,""),1),IF(OR(U11=4,U11=6,U11=9,U11=11),IF(U10&lt;30,IF(1!$L10&gt;0,U10+1,""),1),IF(U10&lt;31,IF(1!$L10&gt;0,U10+1,""),1))))</f>
        <v>#VALUE!</v>
      </c>
      <c r="W10" s="111" t="e">
        <f>IF(V10="","",IF(V11=2,IF(V10&lt;28,IF(1!$L10&gt;0,V10+1,""),1),IF(OR(V11=4,V11=6,V11=9,V11=11),IF(V10&lt;30,IF(1!$L10&gt;0,V10+1,""),1),IF(V10&lt;31,IF(1!$L10&gt;0,V10+1,""),1))))</f>
        <v>#VALUE!</v>
      </c>
      <c r="X10" s="111" t="e">
        <f>IF(W10="","",IF(W11=2,IF(W10&lt;28,IF(1!$L10&gt;0,W10+1,""),1),IF(OR(W11=4,W11=6,W11=9,W11=11),IF(W10&lt;30,IF(1!$L10&gt;0,W10+1,""),1),IF(W10&lt;31,IF(1!$L10&gt;0,W10+1,""),1))))</f>
        <v>#VALUE!</v>
      </c>
      <c r="Y10" s="111" t="e">
        <f>IF(X10="","",IF(X11=2,IF(X10&lt;28,IF(1!$L10&gt;0,X10+1,""),1),IF(OR(X11=4,X11=6,X11=9,X11=11),IF(X10&lt;30,IF(1!$L10&gt;0,X10+1,""),1),IF(X10&lt;31,IF(1!$L10&gt;0,X10+1,""),1))))</f>
        <v>#VALUE!</v>
      </c>
      <c r="Z10" s="111" t="e">
        <f>IF(Y10="","",IF(Y11=2,IF(Y10&lt;28,IF(1!$L10&gt;0,Y10+1,""),1),IF(OR(Y11=4,Y11=6,Y11=9,Y11=11),IF(Y10&lt;30,IF(1!$L10&gt;0,Y10+1,""),1),IF(Y10&lt;31,IF(1!$L10&gt;0,Y10+1,""),1))))</f>
        <v>#VALUE!</v>
      </c>
      <c r="AA10" s="112" t="e">
        <f>IF(Z10="","",IF(AND(OR(Z11=4,Z11=6,Z11=9,Z11=11),Z10=30),"",IF(AND(OR(Z11=1,Z11=3,Z11=5,Z11=7,Z11=8,Z11=10,Z11=12),Z10=31),"",IF(Z10&gt;S10,IF(Z11=2,IF(Z10&lt;28,IF($K10&gt;0,Z10+1,""),1),IF(OR(Z11=4,Z11=6,Z11=9,Z11=11),IF(Z10&lt;30,IF($K10&gt;0,Z10+1,""),1),IF(Z10&lt;31,IF($K10&gt;0,Z10+1,""),1))),""))))</f>
        <v>#VALUE!</v>
      </c>
      <c r="AB10" s="111" t="e">
        <f>IF(AA10="","",IF(AA11=2,IF(AA10&lt;28,IF(1!$L10&gt;0,AA10+1,""),1),IF(OR(AA11=4,AA11=6,AA11=9,AA11=11),IF(AA10&lt;30,IF(1!$L10&gt;0,AA10+1,""),1),IF(AA10&lt;31,IF(1!$L10&gt;0,AA10+1,""),1))))</f>
        <v>#VALUE!</v>
      </c>
      <c r="AC10" s="111" t="e">
        <f>IF(AB10="","",IF(AB11=2,IF(AB10&lt;28,IF(1!$L10&gt;0,AB10+1,""),1),IF(OR(AB11=4,AB11=6,AB11=9,AB11=11),IF(AB10&lt;30,IF(1!$L10&gt;0,AB10+1,""),1),IF(AB10&lt;31,IF(1!$L10&gt;0,AB10+1,""),1))))</f>
        <v>#VALUE!</v>
      </c>
      <c r="AD10" s="111" t="e">
        <f>IF(AC10="","",IF(AC11=2,IF(AC10&lt;28,IF(1!$L10&gt;0,AC10+1,""),1),IF(OR(AC11=4,AC11=6,AC11=9,AC11=11),IF(AC10&lt;30,IF(1!$L10&gt;0,AC10+1,""),1),IF(AC10&lt;31,IF(1!$L10&gt;0,AC10+1,""),1))))</f>
        <v>#VALUE!</v>
      </c>
      <c r="AE10" s="111" t="e">
        <f>IF(AD10="","",IF(AD11=2,IF(AD10&lt;28,IF(1!$L10&gt;0,AD10+1,""),1),IF(OR(AD11=4,AD11=6,AD11=9,AD11=11),IF(AD10&lt;30,IF(1!$L10&gt;0,AD10+1,""),1),IF(AD10&lt;31,IF(1!$L10&gt;0,AD10+1,""),1))))</f>
        <v>#VALUE!</v>
      </c>
      <c r="AF10" s="111" t="e">
        <f>IF(AE10="","",IF(AE11=2,IF(AE10&lt;28,IF(1!$L10&gt;0,AE10+1,""),1),IF(OR(AE11=4,AE11=6,AE11=9,AE11=11),IF(AE10&lt;30,IF(1!$L10&gt;0,AE10+1,""),1),IF(AE10&lt;31,IF(1!$L10&gt;0,AE10+1,""),1))))</f>
        <v>#VALUE!</v>
      </c>
      <c r="AG10" s="111" t="e">
        <f>IF(AF10="","",IF(AF11=2,IF(AF10&lt;28,IF(1!$L10&gt;0,AF10+1,""),1),IF(OR(AF11=4,AF11=6,AF11=9,AF11=11),IF(AF10&lt;30,IF(1!$L10&gt;0,AF10+1,""),1),IF(AF10&lt;31,IF(1!$L10&gt;0,AF10+1,""),1))))</f>
        <v>#VALUE!</v>
      </c>
      <c r="AH10" s="112" t="e">
        <f>IF(AG10="","",IF(AND(OR(AG11=4,AG11=6,AG11=9,AG11=11),AG10=30),"",IF(AND(OR(AG11=1,AG11=3,AG11=5,AG11=7,AG11=8,AG11=10,AG11=12),AG10=31),"",IF(AG10&gt;Z10,IF(AG11=2,IF(AG10&lt;28,IF($K10&gt;0,AG10+1,""),1),IF(OR(AG11=4,AG11=6,AG11=9,AG11=11),IF(AG10&lt;30,IF($K10&gt;0,AG10+1,""),1),IF(AG10&lt;31,IF($K10&gt;0,AG10+1,""),1))),""))))</f>
        <v>#VALUE!</v>
      </c>
      <c r="AI10" s="111" t="e">
        <f>IF(AH10="","",IF(AH11=2,IF(AH10&lt;28,IF(1!$L10&gt;0,AH10+1,""),1),IF(OR(AH11=4,AH11=6,AH11=9,AH11=11),IF(AH10&lt;30,IF(1!$L10&gt;0,AH10+1,""),1),IF(AH10&lt;31,IF(1!$L10&gt;0,AH10+1,""),1))))</f>
        <v>#VALUE!</v>
      </c>
      <c r="AJ10" s="111" t="e">
        <f>IF(AI10="","",IF(AI11=2,IF(AI10&lt;28,IF(1!$L10&gt;0,AI10+1,""),1),IF(OR(AI11=4,AI11=6,AI11=9,AI11=11),IF(AI10&lt;30,IF(1!$L10&gt;0,AI10+1,""),1),IF(AI10&lt;31,IF(1!$L10&gt;0,AI10+1,""),1))))</f>
        <v>#VALUE!</v>
      </c>
      <c r="AK10" s="111" t="e">
        <f>IF(AJ10="","",IF(AJ11=2,IF(AJ10&lt;28,IF(1!$L10&gt;0,AJ10+1,""),1),IF(OR(AJ11=4,AJ11=6,AJ11=9,AJ11=11),IF(AJ10&lt;30,IF(1!$L10&gt;0,AJ10+1,""),1),IF(AJ10&lt;31,IF(1!$L10&gt;0,AJ10+1,""),1))))</f>
        <v>#VALUE!</v>
      </c>
      <c r="AL10" s="111" t="e">
        <f>IF(AK10="","",IF(AK11=2,IF(AK10&lt;28,IF(1!$L10&gt;0,AK10+1,""),1),IF(OR(AK11=4,AK11=6,AK11=9,AK11=11),IF(AK10&lt;30,IF(1!$L10&gt;0,AK10+1,""),1),IF(AK10&lt;31,IF(1!$L10&gt;0,AK10+1,""),1))))</f>
        <v>#VALUE!</v>
      </c>
      <c r="AM10" s="111" t="e">
        <f>IF(AL10="","",IF(AL11=2,IF(AL10&lt;28,IF(1!$L10&gt;0,AL10+1,""),1),IF(OR(AL11=4,AL11=6,AL11=9,AL11=11),IF(AL10&lt;30,IF(1!$L10&gt;0,AL10+1,""),1),IF(AL10&lt;31,IF(1!$L10&gt;0,AL10+1,""),1))))</f>
        <v>#VALUE!</v>
      </c>
      <c r="AN10" s="111" t="e">
        <f>IF(AM10="","",IF(AM11=2,IF(AM10&lt;28,IF(1!$L10&gt;0,AM10+1,""),1),IF(OR(AM11=4,AM11=6,AM11=9,AM11=11),IF(AM10&lt;30,IF(1!$L10&gt;0,AM10+1,""),1),IF(AM10&lt;31,IF(1!$L10&gt;0,AM10+1,""),1))))</f>
        <v>#VALUE!</v>
      </c>
      <c r="AO10" s="112" t="e">
        <f>IF(AN10="","",IF(AND(OR(AN11=4,AN11=6,AN11=9,AN11=11),AN10=30),"",IF(AND(OR(AN11=1,AN11=3,AN11=5,AN11=7,AN11=8,AN11=10,AN11=12),AN10=31),"",IF(AN10&gt;AG10,IF(AN11=2,IF(AN10&lt;28,IF($K10&gt;0,AN10+1,""),1),IF(OR(AN11=4,AN11=6,AN11=9,AN11=11),IF(AN10&lt;30,IF($K10&gt;0,AN10+1,""),1),IF(AN10&lt;31,IF($K10&gt;0,AN10+1,""),1))),""))))</f>
        <v>#VALUE!</v>
      </c>
      <c r="AP10" s="111" t="e">
        <f>IF(AO10="","",IF(AO11=2,IF(AO10&lt;28,IF(1!$L10&gt;0,AO10+1,""),1),IF(OR(AO11=4,AO11=6,AO11=9,AO11=11),IF(AO10&lt;30,IF(1!$L10&gt;0,AO10+1,""),1),IF(AO10&lt;31,IF(1!$L10&gt;0,AO10+1,""),1))))</f>
        <v>#VALUE!</v>
      </c>
      <c r="AQ10" s="111" t="e">
        <f>IF(AP10="","",IF(AP11=2,IF(AP10&lt;28,IF(1!$L10&gt;0,AP10+1,""),1),IF(OR(AP11=4,AP11=6,AP11=9,AP11=11),IF(AP10&lt;30,IF(1!$L10&gt;0,AP10+1,""),1),IF(AP10&lt;31,IF(1!$L10&gt;0,AP10+1,""),1))))</f>
        <v>#VALUE!</v>
      </c>
      <c r="AR10" s="111" t="e">
        <f>IF(AQ10="","",IF(AQ11=2,IF(AQ10&lt;28,IF(1!$L10&gt;0,AQ10+1,""),1),IF(OR(AQ11=4,AQ11=6,AQ11=9,AQ11=11),IF(AQ10&lt;30,IF(1!$L10&gt;0,AQ10+1,""),1),IF(AQ10&lt;31,IF(1!$L10&gt;0,AQ10+1,""),1))))</f>
        <v>#VALUE!</v>
      </c>
      <c r="AS10" s="111" t="e">
        <f>IF(AR10="","",IF(AR11=2,IF(AR10&lt;28,IF(1!$L10&gt;0,AR10+1,""),1),IF(OR(AR11=4,AR11=6,AR11=9,AR11=11),IF(AR10&lt;30,IF(1!$L10&gt;0,AR10+1,""),1),IF(AR10&lt;31,IF(1!$L10&gt;0,AR10+1,""),1))))</f>
        <v>#VALUE!</v>
      </c>
      <c r="AT10" s="111" t="e">
        <f>IF(AS10="","",IF(AS11=2,IF(AS10&lt;28,IF(1!$L10&gt;0,AS10+1,""),1),IF(OR(AS11=4,AS11=6,AS11=9,AS11=11),IF(AS10&lt;30,IF(1!$L10&gt;0,AS10+1,""),1),IF(AS10&lt;31,IF(1!$L10&gt;0,AS10+1,""),1))))</f>
        <v>#VALUE!</v>
      </c>
      <c r="AU10" s="111" t="e">
        <f>IF(AT10="","",IF(AT11=2,IF(AT10&lt;28,IF(1!$L10&gt;0,AT10+1,""),1),IF(OR(AT11=4,AT11=6,AT11=9,AT11=11),IF(AT10&lt;30,IF(1!$L10&gt;0,AT10+1,""),1),IF(AT10&lt;31,IF(1!$L10&gt;0,AT10+1,""),1))))</f>
        <v>#VALUE!</v>
      </c>
      <c r="AV10" s="724"/>
      <c r="AW10" s="351"/>
      <c r="AX10" s="352"/>
      <c r="AY10" s="352"/>
      <c r="AZ10" s="352"/>
      <c r="BA10" s="352"/>
      <c r="BB10" s="353"/>
      <c r="BC10" s="721"/>
    </row>
    <row r="11" spans="1:55" ht="12.75" customHeight="1" thickBot="1">
      <c r="A11" s="713"/>
      <c r="B11" s="427" t="s">
        <v>31</v>
      </c>
      <c r="C11" s="428"/>
      <c r="D11" s="428"/>
      <c r="E11" s="429"/>
      <c r="F11" s="113" t="e">
        <f>IF(F10="","",IF(8!M11="",IF(F10&gt;8!L10,8!L11,8!L11+1),IF(8!T11="",IF(F10&gt;8!S10,8!S11,8!S11+1),IF(8!AA10="",IF(F10&gt;8!Z10,8!Z11,8!Z11+1),IF(8!AH11="",IF(F10&gt;8!AG10,8!AG11,8!AG11+1),IF(8!AO11="",IF(F10&gt;8!AN10,8!AN11,8!AN11+1),8!AU11+1))))))</f>
        <v>#VALUE!</v>
      </c>
      <c r="G11" s="114" t="e">
        <f aca="true" t="shared" si="0" ref="G11:AU11">IF(G10="","",IF(F11&lt;&gt;"",IF(AND(F10=31,F11=12),1,IF(G10&gt;F10,F11,F11+1))))</f>
        <v>#VALUE!</v>
      </c>
      <c r="H11" s="114" t="e">
        <f t="shared" si="0"/>
        <v>#VALUE!</v>
      </c>
      <c r="I11" s="114" t="e">
        <f t="shared" si="0"/>
        <v>#VALUE!</v>
      </c>
      <c r="J11" s="114" t="e">
        <f t="shared" si="0"/>
        <v>#VALUE!</v>
      </c>
      <c r="K11" s="114" t="e">
        <f t="shared" si="0"/>
        <v>#VALUE!</v>
      </c>
      <c r="L11" s="114" t="e">
        <f t="shared" si="0"/>
        <v>#VALUE!</v>
      </c>
      <c r="M11" s="115" t="e">
        <f t="shared" si="0"/>
        <v>#VALUE!</v>
      </c>
      <c r="N11" s="114" t="e">
        <f t="shared" si="0"/>
        <v>#VALUE!</v>
      </c>
      <c r="O11" s="114" t="e">
        <f t="shared" si="0"/>
        <v>#VALUE!</v>
      </c>
      <c r="P11" s="114" t="e">
        <f t="shared" si="0"/>
        <v>#VALUE!</v>
      </c>
      <c r="Q11" s="114" t="e">
        <f t="shared" si="0"/>
        <v>#VALUE!</v>
      </c>
      <c r="R11" s="114" t="e">
        <f t="shared" si="0"/>
        <v>#VALUE!</v>
      </c>
      <c r="S11" s="116" t="e">
        <f t="shared" si="0"/>
        <v>#VALUE!</v>
      </c>
      <c r="T11" s="115" t="e">
        <f t="shared" si="0"/>
        <v>#VALUE!</v>
      </c>
      <c r="U11" s="114" t="e">
        <f t="shared" si="0"/>
        <v>#VALUE!</v>
      </c>
      <c r="V11" s="114" t="e">
        <f t="shared" si="0"/>
        <v>#VALUE!</v>
      </c>
      <c r="W11" s="114" t="e">
        <f t="shared" si="0"/>
        <v>#VALUE!</v>
      </c>
      <c r="X11" s="114" t="e">
        <f t="shared" si="0"/>
        <v>#VALUE!</v>
      </c>
      <c r="Y11" s="114" t="e">
        <f t="shared" si="0"/>
        <v>#VALUE!</v>
      </c>
      <c r="Z11" s="116" t="e">
        <f t="shared" si="0"/>
        <v>#VALUE!</v>
      </c>
      <c r="AA11" s="115" t="e">
        <f t="shared" si="0"/>
        <v>#VALUE!</v>
      </c>
      <c r="AB11" s="114" t="e">
        <f t="shared" si="0"/>
        <v>#VALUE!</v>
      </c>
      <c r="AC11" s="114" t="e">
        <f t="shared" si="0"/>
        <v>#VALUE!</v>
      </c>
      <c r="AD11" s="114" t="e">
        <f t="shared" si="0"/>
        <v>#VALUE!</v>
      </c>
      <c r="AE11" s="114" t="e">
        <f t="shared" si="0"/>
        <v>#VALUE!</v>
      </c>
      <c r="AF11" s="114" t="e">
        <f t="shared" si="0"/>
        <v>#VALUE!</v>
      </c>
      <c r="AG11" s="116" t="e">
        <f t="shared" si="0"/>
        <v>#VALUE!</v>
      </c>
      <c r="AH11" s="115" t="e">
        <f t="shared" si="0"/>
        <v>#VALUE!</v>
      </c>
      <c r="AI11" s="114" t="e">
        <f t="shared" si="0"/>
        <v>#VALUE!</v>
      </c>
      <c r="AJ11" s="114" t="e">
        <f t="shared" si="0"/>
        <v>#VALUE!</v>
      </c>
      <c r="AK11" s="114" t="e">
        <f t="shared" si="0"/>
        <v>#VALUE!</v>
      </c>
      <c r="AL11" s="114" t="e">
        <f t="shared" si="0"/>
        <v>#VALUE!</v>
      </c>
      <c r="AM11" s="114" t="e">
        <f t="shared" si="0"/>
        <v>#VALUE!</v>
      </c>
      <c r="AN11" s="116" t="e">
        <f t="shared" si="0"/>
        <v>#VALUE!</v>
      </c>
      <c r="AO11" s="115" t="e">
        <f t="shared" si="0"/>
        <v>#VALUE!</v>
      </c>
      <c r="AP11" s="114" t="e">
        <f t="shared" si="0"/>
        <v>#VALUE!</v>
      </c>
      <c r="AQ11" s="114" t="e">
        <f t="shared" si="0"/>
        <v>#VALUE!</v>
      </c>
      <c r="AR11" s="114" t="e">
        <f t="shared" si="0"/>
        <v>#VALUE!</v>
      </c>
      <c r="AS11" s="114" t="e">
        <f t="shared" si="0"/>
        <v>#VALUE!</v>
      </c>
      <c r="AT11" s="114" t="e">
        <f t="shared" si="0"/>
        <v>#VALUE!</v>
      </c>
      <c r="AU11" s="116" t="e">
        <f t="shared" si="0"/>
        <v>#VALUE!</v>
      </c>
      <c r="AV11" s="725"/>
      <c r="AW11" s="354">
        <f>IF(OR(MAX($F$12:$AU$15)&gt;1,MAX($F$19:$AU$24)&gt;1,MAX($F$26:$AU$49)&gt;1),0,IF(8!AW11&gt;0,IF(SUM(F16:AU16)&gt;0,(IF(F16=1,SUM(F12:L13),0)+IF(M16=1,SUM(M12:S13),0)+IF(T16=1,SUM(T12:Z13),0)+IF(AA16=1,SUM(AA12:AG13),0)+IF(AH16=1,SUM(AH12:AN13),0)+IF(AO16=1,SUM(AO12:AU13),0)+1!BD12+2!BD12+3!BD12+4!BD12+5!BD12+6!BD12+7!BD12+8!BD12)/(SUM(F16:AU16)+1!BD16+2!BD16+3!BD16+4!BD16+5!BD16+6!BD16+7!BD16+8!BD16),8!AW11),IF(SUM(F16:AU16)&gt;0,((IF(F16=1,SUM(F12:L13),0)+IF(M16=1,SUM(M12:S13),0)+IF(T16=1,SUM(T12:Z13),0)+IF(AA16=1,SUM(AA12:AG13),0)+IF(AH16=1,SUM(AH12:AN13),0)+IF(AO16=1,SUM(AO12:AU13),0))/SUM(F16:AU16)),8!AW11)))</f>
        <v>0</v>
      </c>
      <c r="AX11" s="355"/>
      <c r="AY11" s="355"/>
      <c r="AZ11" s="355"/>
      <c r="BA11" s="355"/>
      <c r="BB11" s="356"/>
      <c r="BC11" s="722"/>
    </row>
    <row r="12" spans="1:56" ht="12.75" customHeight="1" thickTop="1">
      <c r="A12" s="405" t="s">
        <v>34</v>
      </c>
      <c r="B12" s="406"/>
      <c r="C12" s="406"/>
      <c r="D12" s="406"/>
      <c r="E12" s="407"/>
      <c r="F12" s="17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21"/>
      <c r="T12" s="22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21"/>
      <c r="AH12" s="22"/>
      <c r="AI12" s="18"/>
      <c r="AJ12" s="18"/>
      <c r="AK12" s="18"/>
      <c r="AL12" s="18"/>
      <c r="AM12" s="18"/>
      <c r="AN12" s="19"/>
      <c r="AO12" s="20"/>
      <c r="AP12" s="18"/>
      <c r="AQ12" s="18"/>
      <c r="AR12" s="18"/>
      <c r="AS12" s="18"/>
      <c r="AT12" s="18"/>
      <c r="AU12" s="21"/>
      <c r="AV12" s="15" t="s">
        <v>50</v>
      </c>
      <c r="AW12" s="73"/>
      <c r="AX12" s="74"/>
      <c r="AY12" s="74"/>
      <c r="AZ12" s="714">
        <f>IF(OR(MAX($F$12:$AU$15)&gt;1,MAX($F$19:$AU$24)&gt;1,MAX($F$26:$AU$49)&gt;1),0,SUM(F12:AU12))</f>
        <v>0</v>
      </c>
      <c r="BA12" s="715"/>
      <c r="BB12" s="432">
        <f>SUM(F12:AU12)+8!BB12</f>
        <v>0</v>
      </c>
      <c r="BC12" s="433"/>
      <c r="BD12" s="127">
        <f>IF(F16=1,SUM(F12:L13),0)+IF(M16=1,SUM(M12:S13),0)+IF(T16=1,SUM(T12:Z13),0)+IF(AA16=1,SUM(AA12:AG13),0)+IF(AH16=1,SUM(AH12:AN13),0)+IF(AO16=1,SUM(AO12:AU13),0)</f>
        <v>0</v>
      </c>
    </row>
    <row r="13" spans="1:56" ht="12.75" customHeight="1" thickBot="1">
      <c r="A13" s="677" t="s">
        <v>35</v>
      </c>
      <c r="B13" s="678"/>
      <c r="C13" s="678"/>
      <c r="D13" s="678"/>
      <c r="E13" s="679"/>
      <c r="F13" s="23"/>
      <c r="G13" s="24"/>
      <c r="H13" s="24"/>
      <c r="I13" s="24"/>
      <c r="J13" s="24"/>
      <c r="K13" s="24"/>
      <c r="L13" s="25"/>
      <c r="M13" s="26"/>
      <c r="N13" s="24"/>
      <c r="O13" s="24"/>
      <c r="P13" s="24"/>
      <c r="Q13" s="24"/>
      <c r="R13" s="24"/>
      <c r="S13" s="27"/>
      <c r="T13" s="28"/>
      <c r="U13" s="24"/>
      <c r="V13" s="24"/>
      <c r="W13" s="24"/>
      <c r="X13" s="24"/>
      <c r="Y13" s="24"/>
      <c r="Z13" s="25"/>
      <c r="AA13" s="26"/>
      <c r="AB13" s="24"/>
      <c r="AC13" s="24"/>
      <c r="AD13" s="24"/>
      <c r="AE13" s="24"/>
      <c r="AF13" s="24"/>
      <c r="AG13" s="27"/>
      <c r="AH13" s="28"/>
      <c r="AI13" s="24"/>
      <c r="AJ13" s="24"/>
      <c r="AK13" s="24"/>
      <c r="AL13" s="24"/>
      <c r="AM13" s="24"/>
      <c r="AN13" s="25"/>
      <c r="AO13" s="26"/>
      <c r="AP13" s="24"/>
      <c r="AQ13" s="24"/>
      <c r="AR13" s="24"/>
      <c r="AS13" s="24"/>
      <c r="AT13" s="24"/>
      <c r="AU13" s="27"/>
      <c r="AV13" s="61" t="s">
        <v>51</v>
      </c>
      <c r="AW13" s="75"/>
      <c r="AX13" s="75"/>
      <c r="AY13" s="75"/>
      <c r="AZ13" s="707">
        <f>IF(OR(MAX($F$12:$AU$15)&gt;1,MAX($F$19:$AU$24)&gt;1,MAX($F$26:$AU$49)&gt;1),0,SUM(F13:AU13))</f>
        <v>0</v>
      </c>
      <c r="BA13" s="708"/>
      <c r="BB13" s="440">
        <f>SUM(F13:AU13)+8!BB13</f>
        <v>0</v>
      </c>
      <c r="BC13" s="441"/>
      <c r="BD13" s="127"/>
    </row>
    <row r="14" spans="1:56" ht="13.5" thickBot="1" thickTop="1">
      <c r="A14" s="357" t="s">
        <v>80</v>
      </c>
      <c r="B14" s="358"/>
      <c r="C14" s="358"/>
      <c r="D14" s="358"/>
      <c r="E14" s="522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30"/>
      <c r="R14" s="30"/>
      <c r="S14" s="33"/>
      <c r="T14" s="34"/>
      <c r="U14" s="30"/>
      <c r="V14" s="30"/>
      <c r="W14" s="30"/>
      <c r="X14" s="30"/>
      <c r="Y14" s="30"/>
      <c r="Z14" s="31"/>
      <c r="AA14" s="32"/>
      <c r="AB14" s="30"/>
      <c r="AC14" s="30"/>
      <c r="AD14" s="30"/>
      <c r="AE14" s="30"/>
      <c r="AF14" s="30"/>
      <c r="AG14" s="33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9"/>
      <c r="AV14" s="16" t="s">
        <v>81</v>
      </c>
      <c r="AW14" s="76"/>
      <c r="AX14" s="76"/>
      <c r="AY14" s="76"/>
      <c r="AZ14" s="709">
        <f>IF(OR(MAX($F$12:$AU$15)&gt;1,MAX($F$19:$AU$24)&gt;1,MAX($F$26:$AU$49)&gt;1),0,SUM(F14:AU14))</f>
        <v>0</v>
      </c>
      <c r="BA14" s="710"/>
      <c r="BB14" s="430">
        <f>SUM(F14:AU14)+8!BB14</f>
        <v>0</v>
      </c>
      <c r="BC14" s="431"/>
      <c r="BD14" s="127"/>
    </row>
    <row r="15" spans="1:56" ht="13.5" thickBot="1" thickTop="1">
      <c r="A15" s="357" t="s">
        <v>106</v>
      </c>
      <c r="B15" s="358"/>
      <c r="C15" s="358"/>
      <c r="D15" s="358"/>
      <c r="E15" s="52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30"/>
      <c r="R15" s="30"/>
      <c r="S15" s="33"/>
      <c r="T15" s="34"/>
      <c r="U15" s="30"/>
      <c r="V15" s="30"/>
      <c r="W15" s="30"/>
      <c r="X15" s="30"/>
      <c r="Y15" s="30"/>
      <c r="Z15" s="31"/>
      <c r="AA15" s="32"/>
      <c r="AB15" s="30"/>
      <c r="AC15" s="30"/>
      <c r="AD15" s="30"/>
      <c r="AE15" s="30"/>
      <c r="AF15" s="30"/>
      <c r="AG15" s="33"/>
      <c r="AH15" s="35"/>
      <c r="AI15" s="36"/>
      <c r="AJ15" s="36"/>
      <c r="AK15" s="36"/>
      <c r="AL15" s="36"/>
      <c r="AM15" s="36"/>
      <c r="AN15" s="37"/>
      <c r="AO15" s="38"/>
      <c r="AP15" s="36"/>
      <c r="AQ15" s="36"/>
      <c r="AR15" s="36"/>
      <c r="AS15" s="36"/>
      <c r="AT15" s="36"/>
      <c r="AU15" s="39"/>
      <c r="AV15" s="16" t="s">
        <v>111</v>
      </c>
      <c r="AW15" s="76"/>
      <c r="AX15" s="76"/>
      <c r="AY15" s="76"/>
      <c r="AZ15" s="709">
        <f>IF(OR(MAX($F$12:$AU$15)&gt;1,MAX($F$19:$AU$24)&gt;1,MAX($F$26:$AU$49)&gt;1),0,SUM(F15:AU15))</f>
        <v>0</v>
      </c>
      <c r="BA15" s="710"/>
      <c r="BB15" s="430">
        <f>SUM(F15:AU15)+8!BB15</f>
        <v>0</v>
      </c>
      <c r="BC15" s="431"/>
      <c r="BD15" s="127"/>
    </row>
    <row r="16" spans="1:56" ht="13.5" thickBot="1" thickTop="1">
      <c r="A16" s="357" t="s">
        <v>44</v>
      </c>
      <c r="B16" s="358"/>
      <c r="C16" s="358"/>
      <c r="D16" s="358"/>
      <c r="E16" s="522"/>
      <c r="F16" s="718">
        <f>IF(SUM(F12:L15)&lt;&gt;0,1,"")</f>
      </c>
      <c r="G16" s="704"/>
      <c r="H16" s="704"/>
      <c r="I16" s="704"/>
      <c r="J16" s="704"/>
      <c r="K16" s="704"/>
      <c r="L16" s="704"/>
      <c r="M16" s="704">
        <f>IF(SUM(M12:S15)&lt;&gt;0,1,"")</f>
      </c>
      <c r="N16" s="704"/>
      <c r="O16" s="704"/>
      <c r="P16" s="704"/>
      <c r="Q16" s="704"/>
      <c r="R16" s="704"/>
      <c r="S16" s="704"/>
      <c r="T16" s="704">
        <f>IF(SUM(T12:Z15)&lt;&gt;0,1,"")</f>
      </c>
      <c r="U16" s="704"/>
      <c r="V16" s="704"/>
      <c r="W16" s="704"/>
      <c r="X16" s="704"/>
      <c r="Y16" s="704"/>
      <c r="Z16" s="704"/>
      <c r="AA16" s="704">
        <f>IF(SUM(AA12:AG15)&lt;&gt;0,1,"")</f>
      </c>
      <c r="AB16" s="704"/>
      <c r="AC16" s="704"/>
      <c r="AD16" s="704"/>
      <c r="AE16" s="704"/>
      <c r="AF16" s="704"/>
      <c r="AG16" s="704"/>
      <c r="AH16" s="704">
        <f>IF(SUM(AH12:AN15)&lt;&gt;0,1,"")</f>
      </c>
      <c r="AI16" s="704"/>
      <c r="AJ16" s="704"/>
      <c r="AK16" s="704"/>
      <c r="AL16" s="704"/>
      <c r="AM16" s="704"/>
      <c r="AN16" s="704"/>
      <c r="AO16" s="704">
        <f>IF(SUM(AO12:AU15)&lt;&gt;0,1,"")</f>
      </c>
      <c r="AP16" s="704"/>
      <c r="AQ16" s="704"/>
      <c r="AR16" s="704"/>
      <c r="AS16" s="704"/>
      <c r="AT16" s="704"/>
      <c r="AU16" s="704"/>
      <c r="AV16" s="726"/>
      <c r="AW16" s="473"/>
      <c r="AX16" s="473"/>
      <c r="AY16" s="473"/>
      <c r="AZ16" s="473"/>
      <c r="BA16" s="473"/>
      <c r="BB16" s="473"/>
      <c r="BC16" s="727"/>
      <c r="BD16" s="127">
        <f>SUM(F16:AU16)</f>
        <v>0</v>
      </c>
    </row>
    <row r="17" spans="1:55" s="67" customFormat="1" ht="12.75" customHeight="1" thickTop="1">
      <c r="A17" s="533" t="s">
        <v>130</v>
      </c>
      <c r="B17" s="337" t="s">
        <v>131</v>
      </c>
      <c r="C17" s="335" t="s">
        <v>18</v>
      </c>
      <c r="D17" s="705" t="s">
        <v>163</v>
      </c>
      <c r="E17" s="573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336"/>
      <c r="C18" s="330"/>
      <c r="D18" s="706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55">
        <f>IF(1!$Y$5=1,"",IF(1!B19&lt;&gt;"",1!B19,""))</f>
      </c>
      <c r="B19" s="97">
        <f>IF(1!$Y$5=1,"",IF(1!C19&lt;&gt;"",1!C19,""))</f>
      </c>
      <c r="C19" s="156">
        <f>IF(1!$Y$5=1,"",IF(1!D19&lt;&gt;"",1!D19,""))</f>
      </c>
      <c r="D19" s="156">
        <f>IF(1!$Y$5=1,"",IF(1!E19&lt;&gt;"",1!E19,""))</f>
      </c>
      <c r="E19" s="78">
        <f>8!BB19</f>
        <v>0</v>
      </c>
      <c r="F19" s="12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7">
        <f>IF(OR(MAX($F$12:$AU$15)&gt;1,MAX($F$19:$AU$24)&gt;1,MAX($F$26:$AU$49)&gt;1),0,SUMPRODUCT(F$12:AU$12,F19:AU19)+SUMPRODUCT(F$13:AU$13,F19:AU19)+8!AV19)</f>
        <v>0</v>
      </c>
      <c r="AW19" s="446"/>
      <c r="AX19" s="492">
        <f>IF(OR(MAX($F$12:$AU$15)&gt;1,MAX($F$19:$AU$24)&gt;1,MAX($F$26:$AU$49)&gt;1),0,SUMPRODUCT(F$14:AU$14,F19:AU19)+8!AX19)</f>
        <v>0</v>
      </c>
      <c r="AY19" s="492"/>
      <c r="AZ19" s="719">
        <f>IF(OR(MAX($F$12:$AU$15)&gt;1,MAX($F$19:$AU$24)&gt;1,MAX($F$26:$AU$49)&gt;1),0,SUMPRODUCT(F$15:AU$15,F19:AU19)+8!AZ19)</f>
        <v>0</v>
      </c>
      <c r="BA19" s="703"/>
      <c r="BB19" s="702">
        <f aca="true" t="shared" si="1" ref="BB19:BB24">SUM(AV19:BA19)</f>
        <v>0</v>
      </c>
      <c r="BC19" s="703"/>
    </row>
    <row r="20" spans="1:55" ht="12.75" customHeight="1">
      <c r="A20" s="96">
        <f>IF(1!$Y$5=1,"",IF(1!B20&lt;&gt;"",1!B20,""))</f>
      </c>
      <c r="B20" s="98">
        <f>IF(1!$Y$5=1,"",IF(1!C20&lt;&gt;"",1!C20,""))</f>
      </c>
      <c r="C20" s="77">
        <f>IF(1!$Y$5=1,"",IF(1!D20&lt;&gt;"",1!D20,""))</f>
      </c>
      <c r="D20" s="77">
        <f>IF(1!$Y$5=1,"",IF(1!E20&lt;&gt;"",1!E20,""))</f>
      </c>
      <c r="E20" s="78">
        <f>8!BB20</f>
        <v>0</v>
      </c>
      <c r="F20" s="8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47">
        <f>IF(OR(MAX($F$12:$AU$15)&gt;1,MAX($F$19:$AU$24)&gt;1,MAX($F$26:$AU$49)&gt;1),0,SUMPRODUCT(F$12:AU$12,F20:AU20)+SUMPRODUCT(F$13:AU$13,F20:AU20)+8!AV20)</f>
        <v>0</v>
      </c>
      <c r="AW20" s="446"/>
      <c r="AX20" s="448">
        <f>IF(OR(MAX($F$12:$AU$15)&gt;1,MAX($F$19:$AU$24)&gt;1,MAX($F$26:$AU$49)&gt;1),0,SUMPRODUCT(F$14:AU$14,F20:AU20)+8!AX20)</f>
        <v>0</v>
      </c>
      <c r="AY20" s="448"/>
      <c r="AZ20" s="448">
        <f>IF(OR(MAX($F$12:$AU$15)&gt;1,MAX($F$19:$AU$24)&gt;1,MAX($F$26:$AU$49)&gt;1),0,SUMPRODUCT(F$15:AU$15,F20:AU20)+8!AZ20)</f>
        <v>0</v>
      </c>
      <c r="BA20" s="451"/>
      <c r="BB20" s="447">
        <f t="shared" si="1"/>
        <v>0</v>
      </c>
      <c r="BC20" s="451"/>
    </row>
    <row r="21" spans="1:55" ht="12.75" customHeight="1">
      <c r="A21" s="96">
        <f>IF(1!$Y$5=1,"",IF(1!B21&lt;&gt;"",1!B21,""))</f>
      </c>
      <c r="B21" s="98">
        <f>IF(1!$Y$5=1,"",IF(1!C21&lt;&gt;"",1!C21,""))</f>
      </c>
      <c r="C21" s="77">
        <f>IF(1!$Y$5=1,"",IF(1!D21&lt;&gt;"",1!D21,""))</f>
      </c>
      <c r="D21" s="77">
        <f>IF(1!$Y$5=1,"",IF(1!E21&lt;&gt;"",1!E21,""))</f>
      </c>
      <c r="E21" s="78">
        <f>8!BB21</f>
        <v>0</v>
      </c>
      <c r="F21" s="8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47">
        <f>IF(OR(MAX($F$12:$AU$15)&gt;1,MAX($F$19:$AU$24)&gt;1,MAX($F$26:$AU$49)&gt;1),0,SUMPRODUCT(F$12:AU$12,F21:AU21)+SUMPRODUCT(F$13:AU$13,F21:AU21)+8!AV21)</f>
        <v>0</v>
      </c>
      <c r="AW21" s="446"/>
      <c r="AX21" s="448">
        <f>IF(OR(MAX($F$12:$AU$15)&gt;1,MAX($F$19:$AU$24)&gt;1,MAX($F$26:$AU$49)&gt;1),0,SUMPRODUCT(F$14:AU$14,F21:AU21)+8!AX21)</f>
        <v>0</v>
      </c>
      <c r="AY21" s="448"/>
      <c r="AZ21" s="448">
        <f>IF(OR(MAX($F$12:$AU$15)&gt;1,MAX($F$19:$AU$24)&gt;1,MAX($F$26:$AU$49)&gt;1),0,SUMPRODUCT(F$15:AU$15,F21:AU21)+8!AZ21)</f>
        <v>0</v>
      </c>
      <c r="BA21" s="451"/>
      <c r="BB21" s="447">
        <f t="shared" si="1"/>
        <v>0</v>
      </c>
      <c r="BC21" s="451"/>
    </row>
    <row r="22" spans="1:55" ht="12.75" customHeight="1">
      <c r="A22" s="96">
        <f>IF(1!$Y$5=1,"",IF(1!B22&lt;&gt;"",1!B22,""))</f>
      </c>
      <c r="B22" s="98">
        <f>IF(1!$Y$5=1,"",IF(1!C22&lt;&gt;"",1!C22,""))</f>
      </c>
      <c r="C22" s="77">
        <f>IF(1!$Y$5=1,"",IF(1!D22&lt;&gt;"",1!D22,""))</f>
      </c>
      <c r="D22" s="77">
        <f>IF(1!$Y$5=1,"",IF(1!E22&lt;&gt;"",1!E22,""))</f>
      </c>
      <c r="E22" s="78">
        <f>8!BB22</f>
        <v>0</v>
      </c>
      <c r="F22" s="81"/>
      <c r="G22" s="42"/>
      <c r="H22" s="42"/>
      <c r="I22" s="42"/>
      <c r="J22" s="42"/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47">
        <f>IF(OR(MAX($F$12:$AU$15)&gt;1,MAX($F$19:$AU$24)&gt;1,MAX($F$26:$AU$49)&gt;1),0,SUMPRODUCT(F$12:AU$12,F22:AU22)+SUMPRODUCT(F$13:AU$13,F22:AU22)+8!AV22)</f>
        <v>0</v>
      </c>
      <c r="AW22" s="446"/>
      <c r="AX22" s="448">
        <f>IF(OR(MAX($F$12:$AU$15)&gt;1,MAX($F$19:$AU$24)&gt;1,MAX($F$26:$AU$49)&gt;1),0,SUMPRODUCT(F$14:AU$14,F22:AU22)+8!AX22)</f>
        <v>0</v>
      </c>
      <c r="AY22" s="448"/>
      <c r="AZ22" s="448">
        <f>IF(OR(MAX($F$12:$AU$15)&gt;1,MAX($F$19:$AU$24)&gt;1,MAX($F$26:$AU$49)&gt;1),0,SUMPRODUCT(F$15:AU$15,F22:AU22)+8!AZ22)</f>
        <v>0</v>
      </c>
      <c r="BA22" s="451"/>
      <c r="BB22" s="447">
        <f t="shared" si="1"/>
        <v>0</v>
      </c>
      <c r="BC22" s="451"/>
    </row>
    <row r="23" spans="1:55" ht="12.75" customHeight="1">
      <c r="A23" s="96">
        <f>IF(1!$Y$5=1,"",IF(1!B23&lt;&gt;"",1!B23,""))</f>
      </c>
      <c r="B23" s="98">
        <f>IF(1!$Y$5=1,"",IF(1!C23&lt;&gt;"",1!C23,""))</f>
      </c>
      <c r="C23" s="77">
        <f>IF(1!$Y$5=1,"",IF(1!D23&lt;&gt;"",1!D23,""))</f>
      </c>
      <c r="D23" s="77">
        <f>IF(1!$Y$5=1,"",IF(1!E23&lt;&gt;"",1!E23,""))</f>
      </c>
      <c r="E23" s="78">
        <f>8!BB23</f>
        <v>0</v>
      </c>
      <c r="F23" s="81"/>
      <c r="G23" s="42"/>
      <c r="H23" s="42"/>
      <c r="I23" s="42"/>
      <c r="J23" s="42"/>
      <c r="K23" s="42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47">
        <f>IF(OR(MAX($F$12:$AU$15)&gt;1,MAX($F$19:$AU$24)&gt;1,MAX($F$26:$AU$49)&gt;1),0,SUMPRODUCT(F$12:AU$12,F23:AU23)+SUMPRODUCT(F$13:AU$13,F23:AU23)+8!AV23)</f>
        <v>0</v>
      </c>
      <c r="AW23" s="446"/>
      <c r="AX23" s="448">
        <f>IF(OR(MAX($F$12:$AU$15)&gt;1,MAX($F$19:$AU$24)&gt;1,MAX($F$26:$AU$49)&gt;1),0,SUMPRODUCT(F$14:AU$14,F23:AU23)+8!AX23)</f>
        <v>0</v>
      </c>
      <c r="AY23" s="448"/>
      <c r="AZ23" s="448">
        <f>IF(OR(MAX($F$12:$AU$15)&gt;1,MAX($F$19:$AU$24)&gt;1,MAX($F$26:$AU$49)&gt;1),0,SUMPRODUCT(F$15:AU$15,F23:AU23)+8!AZ23)</f>
        <v>0</v>
      </c>
      <c r="BA23" s="451"/>
      <c r="BB23" s="447">
        <f t="shared" si="1"/>
        <v>0</v>
      </c>
      <c r="BC23" s="451"/>
    </row>
    <row r="24" spans="1:55" ht="12.75" customHeight="1" thickBot="1">
      <c r="A24" s="96">
        <f>IF(1!$Y$5=1,"",IF(1!B24&lt;&gt;"",1!B24,""))</f>
      </c>
      <c r="B24" s="98">
        <f>IF(1!$Y$5=1,"",IF(1!C24&lt;&gt;"",1!C24,""))</f>
      </c>
      <c r="C24" s="77">
        <f>IF(1!$Y$5=1,"",IF(1!D24&lt;&gt;"",1!D24,""))</f>
      </c>
      <c r="D24" s="77">
        <f>IF(1!$Y$5=1,"",IF(1!E24&lt;&gt;"",1!E24,""))</f>
      </c>
      <c r="E24" s="78">
        <f>8!BB24</f>
        <v>0</v>
      </c>
      <c r="F24" s="81"/>
      <c r="G24" s="42"/>
      <c r="H24" s="42"/>
      <c r="I24" s="42"/>
      <c r="J24" s="42"/>
      <c r="K24" s="42"/>
      <c r="L24" s="4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7">
        <f>IF(OR(MAX($F$12:$AU$15)&gt;1,MAX($F$19:$AU$24)&gt;1,MAX($F$26:$AU$49)&gt;1),0,SUMPRODUCT(F$12:AU$12,F24:AU24)+SUMPRODUCT(F$13:AU$13,F24:AU24)+8!AV24)</f>
        <v>0</v>
      </c>
      <c r="AW24" s="446"/>
      <c r="AX24" s="480">
        <f>IF(OR(MAX($F$12:$AU$15)&gt;1,MAX($F$19:$AU$24)&gt;1,MAX($F$26:$AU$49)&gt;1),0,SUMPRODUCT(F$14:AU$14,F24:AU24)+8!AX24)</f>
        <v>0</v>
      </c>
      <c r="AY24" s="480"/>
      <c r="AZ24" s="480">
        <f>IF(OR(MAX($F$12:$AU$15)&gt;1,MAX($F$19:$AU$24)&gt;1,MAX($F$26:$AU$49)&gt;1),0,SUMPRODUCT(F$15:AU$15,F24:AU24)+8!AZ24)</f>
        <v>0</v>
      </c>
      <c r="BA24" s="450"/>
      <c r="BB24" s="449">
        <f t="shared" si="1"/>
        <v>0</v>
      </c>
      <c r="BC24" s="450"/>
    </row>
    <row r="25" spans="1:57" ht="12.75" customHeight="1" thickBot="1" thickTop="1">
      <c r="A25" s="711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7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70" t="s">
        <v>189</v>
      </c>
      <c r="BE25" s="127"/>
    </row>
    <row r="26" spans="1:57" ht="12.75" customHeight="1" thickTop="1">
      <c r="A26" s="99">
        <f>IF(1!$Y$5=1,"",IF(1!B26&lt;&gt;"",1!B26,""))</f>
      </c>
      <c r="B26" s="103">
        <f>IF(1!$Y$5=1,"",IF(1!C26&lt;&gt;"",1!C26,""))</f>
      </c>
      <c r="C26" s="77">
        <f>IF(1!$Y$5=1,"",IF(1!D26&lt;&gt;"",1!D26,""))</f>
      </c>
      <c r="D26" s="77">
        <f>IF(1!$Y$5=1,"",IF(1!E26&lt;&gt;"",1!E26,""))</f>
      </c>
      <c r="E26" s="78">
        <f>8!AV26</f>
        <v>0</v>
      </c>
      <c r="F26" s="82"/>
      <c r="G26" s="45"/>
      <c r="H26" s="45"/>
      <c r="I26" s="45"/>
      <c r="J26" s="45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8"/>
      <c r="AF26" s="18"/>
      <c r="AG26" s="18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64">
        <f>IF(OR(MAX($F$12:$AU$15)&gt;1,MAX($F$19:$AU$24)&gt;1,MAX($F$26:$AU$49)&gt;1),0,E26+SUMPRODUCT(F$12:AU$12,F26:AU26)+SUMPRODUCT(F$13:AU$13,F26:AU26)+SUMPRODUCT(F$14:AU$14,F26:AU26)+SUMPRODUCT(F$15:AU$15,F26:AU26))</f>
        <v>0</v>
      </c>
      <c r="AW26" s="465"/>
      <c r="AX26" s="468">
        <f>IF(BE26&gt;0,(100/($BB$12+$BB$13+$BB$15+$BE$52))*(AV26-BD26+$BE$52),IF(SUM($BB$12:$BC$15)&gt;0,(100/($BB$12+$BB$13+$BB$15))*(AV26),0))</f>
        <v>0</v>
      </c>
      <c r="AY26" s="469"/>
      <c r="AZ26" s="458">
        <f aca="true" t="shared" si="2" ref="AZ26:AZ49">IF(AND(AX26&gt;50,C26="K"),1,0)</f>
        <v>0</v>
      </c>
      <c r="BA26" s="459"/>
      <c r="BB26" s="458">
        <f aca="true" t="shared" si="3" ref="BB26:BB49">IF(AND(AX26&gt;50,C26="M"),1,0)</f>
        <v>0</v>
      </c>
      <c r="BC26" s="460"/>
      <c r="BD26" s="127">
        <f>SUMPRODUCT(F$14:AU$14,F26:AU26)+8!BD26</f>
        <v>0</v>
      </c>
      <c r="BE26" s="127">
        <f>IF(OR(1!BD26&gt;0,BD26&gt;0),BD26,0)</f>
        <v>0</v>
      </c>
    </row>
    <row r="27" spans="1:57" ht="12.75" customHeight="1">
      <c r="A27" s="96">
        <f>IF(1!$Y$5=1,"",IF(1!B27&lt;&gt;"",1!B27,""))</f>
      </c>
      <c r="B27" s="104">
        <f>IF(1!$Y$5=1,"",IF(1!C27&lt;&gt;"",1!C27,""))</f>
      </c>
      <c r="C27" s="77">
        <f>IF(1!$Y$5=1,"",IF(1!D27&lt;&gt;"",1!D27,""))</f>
      </c>
      <c r="D27" s="77">
        <f>IF(1!$Y$5=1,"",IF(1!E27&lt;&gt;"",1!E27,""))</f>
      </c>
      <c r="E27" s="78">
        <f>8!AV27</f>
        <v>0</v>
      </c>
      <c r="F27" s="8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4">
        <f aca="true" t="shared" si="4" ref="AV27:AV49">IF(OR(MAX($F$12:$AU$15)&gt;1,MAX($F$19:$AU$24)&gt;1,MAX($F$26:$AU$49)&gt;1),0,E27+SUMPRODUCT(F$12:AU$12,F27:AU27)+SUMPRODUCT(F$13:AU$13,F27:AU27)+SUMPRODUCT(F$14:AU$14,F27:AU27)+SUMPRODUCT(F$15:AU$15,F27:AU27))</f>
        <v>0</v>
      </c>
      <c r="AW27" s="465"/>
      <c r="AX27" s="468">
        <f aca="true" t="shared" si="5" ref="AX27:AX49">IF(BE27&gt;0,(100/($BB$12+$BB$13+$BB$15+$BE$52))*(AV27-BD27+$BE$52),IF(SUM($BB$12:$BC$15)&gt;0,(100/($BB$12+$BB$13+$BB$15))*(AV27),0))</f>
        <v>0</v>
      </c>
      <c r="AY27" s="469"/>
      <c r="AZ27" s="458">
        <f t="shared" si="2"/>
        <v>0</v>
      </c>
      <c r="BA27" s="459"/>
      <c r="BB27" s="453">
        <f t="shared" si="3"/>
        <v>0</v>
      </c>
      <c r="BC27" s="454"/>
      <c r="BD27" s="127">
        <f>SUMPRODUCT(F$14:AU$14,F27:AU27)+8!BD27</f>
        <v>0</v>
      </c>
      <c r="BE27" s="127">
        <f>IF(OR(1!BD27&gt;0,BD27&gt;0),BD27,0)</f>
        <v>0</v>
      </c>
    </row>
    <row r="28" spans="1:57" ht="12.75" customHeight="1">
      <c r="A28" s="96">
        <f>IF(1!$Y$5=1,"",IF(1!B28&lt;&gt;"",1!B28,""))</f>
      </c>
      <c r="B28" s="104">
        <f>IF(1!$Y$5=1,"",IF(1!C28&lt;&gt;"",1!C28,""))</f>
      </c>
      <c r="C28" s="77">
        <f>IF(1!$Y$5=1,"",IF(1!D28&lt;&gt;"",1!D28,""))</f>
      </c>
      <c r="D28" s="77">
        <f>IF(1!$Y$5=1,"",IF(1!E28&lt;&gt;"",1!E28,""))</f>
      </c>
      <c r="E28" s="78">
        <f>8!AV28</f>
        <v>0</v>
      </c>
      <c r="F28" s="8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4">
        <f t="shared" si="4"/>
        <v>0</v>
      </c>
      <c r="AW28" s="465"/>
      <c r="AX28" s="468">
        <f t="shared" si="5"/>
        <v>0</v>
      </c>
      <c r="AY28" s="469"/>
      <c r="AZ28" s="458">
        <f t="shared" si="2"/>
        <v>0</v>
      </c>
      <c r="BA28" s="459"/>
      <c r="BB28" s="453">
        <f t="shared" si="3"/>
        <v>0</v>
      </c>
      <c r="BC28" s="454"/>
      <c r="BD28" s="127">
        <f>SUMPRODUCT(F$14:AU$14,F28:AU28)+8!BD28</f>
        <v>0</v>
      </c>
      <c r="BE28" s="127">
        <f>IF(OR(1!BD28&gt;0,BD28&gt;0),BD28,0)</f>
        <v>0</v>
      </c>
    </row>
    <row r="29" spans="1:57" ht="12.75" customHeight="1">
      <c r="A29" s="96">
        <f>IF(1!$Y$5=1,"",IF(1!B29&lt;&gt;"",1!B29,""))</f>
      </c>
      <c r="B29" s="104">
        <f>IF(1!$Y$5=1,"",IF(1!C29&lt;&gt;"",1!C29,""))</f>
      </c>
      <c r="C29" s="77">
        <f>IF(1!$Y$5=1,"",IF(1!D29&lt;&gt;"",1!D29,""))</f>
      </c>
      <c r="D29" s="77">
        <f>IF(1!$Y$5=1,"",IF(1!E29&lt;&gt;"",1!E29,""))</f>
      </c>
      <c r="E29" s="78">
        <f>8!AV29</f>
        <v>0</v>
      </c>
      <c r="F29" s="8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2"/>
      <c r="R29" s="45"/>
      <c r="S29" s="42"/>
      <c r="T29" s="42"/>
      <c r="U29" s="42"/>
      <c r="V29" s="42"/>
      <c r="W29" s="42"/>
      <c r="X29" s="42"/>
      <c r="Y29" s="42"/>
      <c r="Z29" s="45"/>
      <c r="AA29" s="42"/>
      <c r="AB29" s="42"/>
      <c r="AC29" s="42"/>
      <c r="AD29" s="42"/>
      <c r="AE29" s="45"/>
      <c r="AF29" s="45"/>
      <c r="AG29" s="45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64">
        <f t="shared" si="4"/>
        <v>0</v>
      </c>
      <c r="AW29" s="465"/>
      <c r="AX29" s="468">
        <f t="shared" si="5"/>
        <v>0</v>
      </c>
      <c r="AY29" s="469"/>
      <c r="AZ29" s="458">
        <f t="shared" si="2"/>
        <v>0</v>
      </c>
      <c r="BA29" s="459"/>
      <c r="BB29" s="453">
        <f t="shared" si="3"/>
        <v>0</v>
      </c>
      <c r="BC29" s="454"/>
      <c r="BD29" s="127">
        <f>SUMPRODUCT(F$14:AU$14,F29:AU29)+8!BD29</f>
        <v>0</v>
      </c>
      <c r="BE29" s="127">
        <f>IF(OR(1!BD29&gt;0,BD29&gt;0),BD29,0)</f>
        <v>0</v>
      </c>
    </row>
    <row r="30" spans="1:57" ht="12.75" customHeight="1">
      <c r="A30" s="96">
        <f>IF(1!$Y$5=1,"",IF(1!B30&lt;&gt;"",1!B30,""))</f>
      </c>
      <c r="B30" s="104">
        <f>IF(1!$Y$5=1,"",IF(1!C30&lt;&gt;"",1!C30,""))</f>
      </c>
      <c r="C30" s="77">
        <f>IF(1!$Y$5=1,"",IF(1!D30&lt;&gt;"",1!D30,""))</f>
      </c>
      <c r="D30" s="77">
        <f>IF(1!$Y$5=1,"",IF(1!E30&lt;&gt;"",1!E30,""))</f>
      </c>
      <c r="E30" s="78">
        <f>8!AV30</f>
        <v>0</v>
      </c>
      <c r="F30" s="8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4">
        <f t="shared" si="4"/>
        <v>0</v>
      </c>
      <c r="AW30" s="465"/>
      <c r="AX30" s="468">
        <f t="shared" si="5"/>
        <v>0</v>
      </c>
      <c r="AY30" s="469"/>
      <c r="AZ30" s="458">
        <f t="shared" si="2"/>
        <v>0</v>
      </c>
      <c r="BA30" s="459"/>
      <c r="BB30" s="453">
        <f t="shared" si="3"/>
        <v>0</v>
      </c>
      <c r="BC30" s="454"/>
      <c r="BD30" s="127">
        <f>SUMPRODUCT(F$14:AU$14,F30:AU30)+8!BD30</f>
        <v>0</v>
      </c>
      <c r="BE30" s="127">
        <f>IF(OR(1!BD30&gt;0,BD30&gt;0),BD30,0)</f>
        <v>0</v>
      </c>
    </row>
    <row r="31" spans="1:57" ht="12.75" customHeight="1">
      <c r="A31" s="96">
        <f>IF(1!$Y$5=1,"",IF(1!B31&lt;&gt;"",1!B31,""))</f>
      </c>
      <c r="B31" s="104">
        <f>IF(1!$Y$5=1,"",IF(1!C31&lt;&gt;"",1!C31,""))</f>
      </c>
      <c r="C31" s="77">
        <f>IF(1!$Y$5=1,"",IF(1!D31&lt;&gt;"",1!D31,""))</f>
      </c>
      <c r="D31" s="77">
        <f>IF(1!$Y$5=1,"",IF(1!E31&lt;&gt;"",1!E31,""))</f>
      </c>
      <c r="E31" s="78">
        <f>8!AV31</f>
        <v>0</v>
      </c>
      <c r="F31" s="8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4">
        <f t="shared" si="4"/>
        <v>0</v>
      </c>
      <c r="AW31" s="465"/>
      <c r="AX31" s="468">
        <f t="shared" si="5"/>
        <v>0</v>
      </c>
      <c r="AY31" s="469"/>
      <c r="AZ31" s="458">
        <f t="shared" si="2"/>
        <v>0</v>
      </c>
      <c r="BA31" s="459"/>
      <c r="BB31" s="453">
        <f t="shared" si="3"/>
        <v>0</v>
      </c>
      <c r="BC31" s="454"/>
      <c r="BD31" s="127">
        <f>SUMPRODUCT(F$14:AU$14,F31:AU31)+8!BD31</f>
        <v>0</v>
      </c>
      <c r="BE31" s="127">
        <f>IF(OR(1!BD31&gt;0,BD31&gt;0),BD31,0)</f>
        <v>0</v>
      </c>
    </row>
    <row r="32" spans="1:57" ht="12.75" customHeight="1">
      <c r="A32" s="96">
        <f>IF(1!$Y$5=1,"",IF(1!B32&lt;&gt;"",1!B32,""))</f>
      </c>
      <c r="B32" s="104">
        <f>IF(1!$Y$5=1,"",IF(1!C32&lt;&gt;"",1!C32,""))</f>
      </c>
      <c r="C32" s="77">
        <f>IF(1!$Y$5=1,"",IF(1!D32&lt;&gt;"",1!D32,""))</f>
      </c>
      <c r="D32" s="77">
        <f>IF(1!$Y$5=1,"",IF(1!E32&lt;&gt;"",1!E32,""))</f>
      </c>
      <c r="E32" s="78">
        <f>8!AV32</f>
        <v>0</v>
      </c>
      <c r="F32" s="8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4">
        <f t="shared" si="4"/>
        <v>0</v>
      </c>
      <c r="AW32" s="465"/>
      <c r="AX32" s="468">
        <f t="shared" si="5"/>
        <v>0</v>
      </c>
      <c r="AY32" s="469"/>
      <c r="AZ32" s="458">
        <f t="shared" si="2"/>
        <v>0</v>
      </c>
      <c r="BA32" s="459"/>
      <c r="BB32" s="453">
        <f t="shared" si="3"/>
        <v>0</v>
      </c>
      <c r="BC32" s="454"/>
      <c r="BD32" s="127">
        <f>SUMPRODUCT(F$14:AU$14,F32:AU32)+8!BD32</f>
        <v>0</v>
      </c>
      <c r="BE32" s="127">
        <f>IF(OR(1!BD32&gt;0,BD32&gt;0),BD32,0)</f>
        <v>0</v>
      </c>
    </row>
    <row r="33" spans="1:57" ht="12.75" customHeight="1">
      <c r="A33" s="96">
        <f>IF(1!$Y$5=1,"",IF(1!B33&lt;&gt;"",1!B33,""))</f>
      </c>
      <c r="B33" s="104">
        <f>IF(1!$Y$5=1,"",IF(1!C33&lt;&gt;"",1!C33,""))</f>
      </c>
      <c r="C33" s="77">
        <f>IF(1!$Y$5=1,"",IF(1!D33&lt;&gt;"",1!D33,""))</f>
      </c>
      <c r="D33" s="77">
        <f>IF(1!$Y$5=1,"",IF(1!E33&lt;&gt;"",1!E33,""))</f>
      </c>
      <c r="E33" s="78">
        <f>8!AV33</f>
        <v>0</v>
      </c>
      <c r="F33" s="82"/>
      <c r="G33" s="45"/>
      <c r="H33" s="45"/>
      <c r="I33" s="45"/>
      <c r="J33" s="45"/>
      <c r="K33" s="45"/>
      <c r="L33" s="4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4">
        <f t="shared" si="4"/>
        <v>0</v>
      </c>
      <c r="AW33" s="465"/>
      <c r="AX33" s="468">
        <f t="shared" si="5"/>
        <v>0</v>
      </c>
      <c r="AY33" s="469"/>
      <c r="AZ33" s="458">
        <f t="shared" si="2"/>
        <v>0</v>
      </c>
      <c r="BA33" s="459"/>
      <c r="BB33" s="453">
        <f t="shared" si="3"/>
        <v>0</v>
      </c>
      <c r="BC33" s="454"/>
      <c r="BD33" s="127">
        <f>SUMPRODUCT(F$14:AU$14,F33:AU33)+8!BD33</f>
        <v>0</v>
      </c>
      <c r="BE33" s="127">
        <f>IF(OR(1!BD33&gt;0,BD33&gt;0),BD33,0)</f>
        <v>0</v>
      </c>
    </row>
    <row r="34" spans="1:57" ht="12.75" customHeight="1">
      <c r="A34" s="96">
        <f>IF(1!$Y$5=1,"",IF(1!B34&lt;&gt;"",1!B34,""))</f>
      </c>
      <c r="B34" s="104">
        <f>IF(1!$Y$5=1,"",IF(1!C34&lt;&gt;"",1!C34,""))</f>
      </c>
      <c r="C34" s="77">
        <f>IF(1!$Y$5=1,"",IF(1!D34&lt;&gt;"",1!D34,""))</f>
      </c>
      <c r="D34" s="77">
        <f>IF(1!$Y$5=1,"",IF(1!E34&lt;&gt;"",1!E34,""))</f>
      </c>
      <c r="E34" s="78">
        <f>8!AV34</f>
        <v>0</v>
      </c>
      <c r="F34" s="82"/>
      <c r="G34" s="45"/>
      <c r="H34" s="45"/>
      <c r="I34" s="45"/>
      <c r="J34" s="45"/>
      <c r="K34" s="45"/>
      <c r="L34" s="4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64">
        <f t="shared" si="4"/>
        <v>0</v>
      </c>
      <c r="AW34" s="465"/>
      <c r="AX34" s="468">
        <f t="shared" si="5"/>
        <v>0</v>
      </c>
      <c r="AY34" s="469"/>
      <c r="AZ34" s="458">
        <f t="shared" si="2"/>
        <v>0</v>
      </c>
      <c r="BA34" s="459"/>
      <c r="BB34" s="453">
        <f t="shared" si="3"/>
        <v>0</v>
      </c>
      <c r="BC34" s="454"/>
      <c r="BD34" s="127">
        <f>SUMPRODUCT(F$14:AU$14,F34:AU34)+8!BD34</f>
        <v>0</v>
      </c>
      <c r="BE34" s="127">
        <f>IF(OR(1!BD34&gt;0,BD34&gt;0),BD34,0)</f>
        <v>0</v>
      </c>
    </row>
    <row r="35" spans="1:57" ht="12.75" customHeight="1">
      <c r="A35" s="96">
        <f>IF(1!$Y$5=1,"",IF(1!B35&lt;&gt;"",1!B35,""))</f>
      </c>
      <c r="B35" s="104">
        <f>IF(1!$Y$5=1,"",IF(1!C35&lt;&gt;"",1!C35,""))</f>
      </c>
      <c r="C35" s="77">
        <f>IF(1!$Y$5=1,"",IF(1!D35&lt;&gt;"",1!D35,""))</f>
      </c>
      <c r="D35" s="77">
        <f>IF(1!$Y$5=1,"",IF(1!E35&lt;&gt;"",1!E35,""))</f>
      </c>
      <c r="E35" s="78">
        <f>8!AV35</f>
        <v>0</v>
      </c>
      <c r="F35" s="82"/>
      <c r="G35" s="45"/>
      <c r="H35" s="45"/>
      <c r="I35" s="45"/>
      <c r="J35" s="45"/>
      <c r="K35" s="45"/>
      <c r="L35" s="4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64">
        <f t="shared" si="4"/>
        <v>0</v>
      </c>
      <c r="AW35" s="465"/>
      <c r="AX35" s="468">
        <f t="shared" si="5"/>
        <v>0</v>
      </c>
      <c r="AY35" s="469"/>
      <c r="AZ35" s="458">
        <f t="shared" si="2"/>
        <v>0</v>
      </c>
      <c r="BA35" s="459"/>
      <c r="BB35" s="453">
        <f t="shared" si="3"/>
        <v>0</v>
      </c>
      <c r="BC35" s="454"/>
      <c r="BD35" s="127">
        <f>SUMPRODUCT(F$14:AU$14,F35:AU35)+8!BD35</f>
        <v>0</v>
      </c>
      <c r="BE35" s="127">
        <f>IF(OR(1!BD35&gt;0,BD35&gt;0),BD35,0)</f>
        <v>0</v>
      </c>
    </row>
    <row r="36" spans="1:57" ht="12.75" customHeight="1">
      <c r="A36" s="96">
        <f>IF(1!$Y$5=1,"",IF(1!B36&lt;&gt;"",1!B36,""))</f>
      </c>
      <c r="B36" s="104">
        <f>IF(1!$Y$5=1,"",IF(1!C36&lt;&gt;"",1!C36,""))</f>
      </c>
      <c r="C36" s="77">
        <f>IF(1!$Y$5=1,"",IF(1!D36&lt;&gt;"",1!D36,""))</f>
      </c>
      <c r="D36" s="77">
        <f>IF(1!$Y$5=1,"",IF(1!E36&lt;&gt;"",1!E36,""))</f>
      </c>
      <c r="E36" s="78">
        <f>8!AV36</f>
        <v>0</v>
      </c>
      <c r="F36" s="82"/>
      <c r="G36" s="45"/>
      <c r="H36" s="45"/>
      <c r="I36" s="45"/>
      <c r="J36" s="45"/>
      <c r="K36" s="45"/>
      <c r="L36" s="4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64">
        <f t="shared" si="4"/>
        <v>0</v>
      </c>
      <c r="AW36" s="465"/>
      <c r="AX36" s="468">
        <f t="shared" si="5"/>
        <v>0</v>
      </c>
      <c r="AY36" s="469"/>
      <c r="AZ36" s="458">
        <f t="shared" si="2"/>
        <v>0</v>
      </c>
      <c r="BA36" s="459"/>
      <c r="BB36" s="453">
        <f t="shared" si="3"/>
        <v>0</v>
      </c>
      <c r="BC36" s="454"/>
      <c r="BD36" s="127">
        <f>SUMPRODUCT(F$14:AU$14,F36:AU36)+8!BD36</f>
        <v>0</v>
      </c>
      <c r="BE36" s="127">
        <f>IF(OR(1!BD36&gt;0,BD36&gt;0),BD36,0)</f>
        <v>0</v>
      </c>
    </row>
    <row r="37" spans="1:57" ht="12.75" customHeight="1">
      <c r="A37" s="96">
        <f>IF(1!$Y$5=1,"",IF(1!B37&lt;&gt;"",1!B37,""))</f>
      </c>
      <c r="B37" s="104">
        <f>IF(1!$Y$5=1,"",IF(1!C37&lt;&gt;"",1!C37,""))</f>
      </c>
      <c r="C37" s="77">
        <f>IF(1!$Y$5=1,"",IF(1!D37&lt;&gt;"",1!D37,""))</f>
      </c>
      <c r="D37" s="77">
        <f>IF(1!$Y$5=1,"",IF(1!E37&lt;&gt;"",1!E37,""))</f>
      </c>
      <c r="E37" s="78">
        <f>8!AV37</f>
        <v>0</v>
      </c>
      <c r="F37" s="82"/>
      <c r="G37" s="45"/>
      <c r="H37" s="45"/>
      <c r="I37" s="45"/>
      <c r="J37" s="45"/>
      <c r="K37" s="45"/>
      <c r="L37" s="4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64">
        <f t="shared" si="4"/>
        <v>0</v>
      </c>
      <c r="AW37" s="465"/>
      <c r="AX37" s="468">
        <f t="shared" si="5"/>
        <v>0</v>
      </c>
      <c r="AY37" s="469"/>
      <c r="AZ37" s="458">
        <f t="shared" si="2"/>
        <v>0</v>
      </c>
      <c r="BA37" s="459"/>
      <c r="BB37" s="453">
        <f t="shared" si="3"/>
        <v>0</v>
      </c>
      <c r="BC37" s="454"/>
      <c r="BD37" s="127">
        <f>SUMPRODUCT(F$14:AU$14,F37:AU37)+8!BD37</f>
        <v>0</v>
      </c>
      <c r="BE37" s="127">
        <f>IF(OR(1!BD37&gt;0,BD37&gt;0),BD37,0)</f>
        <v>0</v>
      </c>
    </row>
    <row r="38" spans="1:57" ht="12.75" customHeight="1">
      <c r="A38" s="96">
        <f>IF(1!$Y$5=1,"",IF(1!B38&lt;&gt;"",1!B38,""))</f>
      </c>
      <c r="B38" s="104">
        <f>IF(1!$Y$5=1,"",IF(1!C38&lt;&gt;"",1!C38,""))</f>
      </c>
      <c r="C38" s="77">
        <f>IF(1!$Y$5=1,"",IF(1!D38&lt;&gt;"",1!D38,""))</f>
      </c>
      <c r="D38" s="77">
        <f>IF(1!$Y$5=1,"",IF(1!E38&lt;&gt;"",1!E38,""))</f>
      </c>
      <c r="E38" s="78">
        <f>8!AV38</f>
        <v>0</v>
      </c>
      <c r="F38" s="82"/>
      <c r="G38" s="45"/>
      <c r="H38" s="45"/>
      <c r="I38" s="45"/>
      <c r="J38" s="45"/>
      <c r="K38" s="45"/>
      <c r="L38" s="4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64">
        <f t="shared" si="4"/>
        <v>0</v>
      </c>
      <c r="AW38" s="465"/>
      <c r="AX38" s="468">
        <f t="shared" si="5"/>
        <v>0</v>
      </c>
      <c r="AY38" s="469"/>
      <c r="AZ38" s="458">
        <f t="shared" si="2"/>
        <v>0</v>
      </c>
      <c r="BA38" s="459"/>
      <c r="BB38" s="453">
        <f t="shared" si="3"/>
        <v>0</v>
      </c>
      <c r="BC38" s="454"/>
      <c r="BD38" s="127">
        <f>SUMPRODUCT(F$14:AU$14,F38:AU38)+8!BD38</f>
        <v>0</v>
      </c>
      <c r="BE38" s="127">
        <f>IF(OR(1!BD38&gt;0,BD38&gt;0),BD38,0)</f>
        <v>0</v>
      </c>
    </row>
    <row r="39" spans="1:57" ht="12.75" customHeight="1">
      <c r="A39" s="96">
        <f>IF(1!$Y$5=1,"",IF(1!B39&lt;&gt;"",1!B39,""))</f>
      </c>
      <c r="B39" s="104">
        <f>IF(1!$Y$5=1,"",IF(1!C39&lt;&gt;"",1!C39,""))</f>
      </c>
      <c r="C39" s="77">
        <f>IF(1!$Y$5=1,"",IF(1!D39&lt;&gt;"",1!D39,""))</f>
      </c>
      <c r="D39" s="77">
        <f>IF(1!$Y$5=1,"",IF(1!E39&lt;&gt;"",1!E39,""))</f>
      </c>
      <c r="E39" s="78">
        <f>8!AV39</f>
        <v>0</v>
      </c>
      <c r="F39" s="82"/>
      <c r="G39" s="45"/>
      <c r="H39" s="45"/>
      <c r="I39" s="45"/>
      <c r="J39" s="45"/>
      <c r="K39" s="45"/>
      <c r="L39" s="4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4">
        <f t="shared" si="4"/>
        <v>0</v>
      </c>
      <c r="AW39" s="465"/>
      <c r="AX39" s="468">
        <f t="shared" si="5"/>
        <v>0</v>
      </c>
      <c r="AY39" s="469"/>
      <c r="AZ39" s="458">
        <f t="shared" si="2"/>
        <v>0</v>
      </c>
      <c r="BA39" s="459"/>
      <c r="BB39" s="453">
        <f t="shared" si="3"/>
        <v>0</v>
      </c>
      <c r="BC39" s="454"/>
      <c r="BD39" s="127">
        <f>SUMPRODUCT(F$14:AU$14,F39:AU39)+8!BD39</f>
        <v>0</v>
      </c>
      <c r="BE39" s="127">
        <f>IF(OR(1!BD39&gt;0,BD39&gt;0),BD39,0)</f>
        <v>0</v>
      </c>
    </row>
    <row r="40" spans="1:57" ht="12.75" customHeight="1">
      <c r="A40" s="96">
        <f>IF(1!$Y$5=1,"",IF(1!B40&lt;&gt;"",1!B40,""))</f>
      </c>
      <c r="B40" s="104">
        <f>IF(1!$Y$5=1,"",IF(1!C40&lt;&gt;"",1!C40,""))</f>
      </c>
      <c r="C40" s="77">
        <f>IF(1!$Y$5=1,"",IF(1!D40&lt;&gt;"",1!D40,""))</f>
      </c>
      <c r="D40" s="77">
        <f>IF(1!$Y$5=1,"",IF(1!E40&lt;&gt;"",1!E40,""))</f>
      </c>
      <c r="E40" s="78">
        <f>8!AV40</f>
        <v>0</v>
      </c>
      <c r="F40" s="82"/>
      <c r="G40" s="45"/>
      <c r="H40" s="45"/>
      <c r="I40" s="45"/>
      <c r="J40" s="45"/>
      <c r="K40" s="45"/>
      <c r="L40" s="4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64">
        <f t="shared" si="4"/>
        <v>0</v>
      </c>
      <c r="AW40" s="465"/>
      <c r="AX40" s="468">
        <f t="shared" si="5"/>
        <v>0</v>
      </c>
      <c r="AY40" s="469"/>
      <c r="AZ40" s="458">
        <f t="shared" si="2"/>
        <v>0</v>
      </c>
      <c r="BA40" s="459"/>
      <c r="BB40" s="453">
        <f t="shared" si="3"/>
        <v>0</v>
      </c>
      <c r="BC40" s="454"/>
      <c r="BD40" s="127">
        <f>SUMPRODUCT(F$14:AU$14,F40:AU40)+8!BD40</f>
        <v>0</v>
      </c>
      <c r="BE40" s="127">
        <f>IF(OR(1!BD40&gt;0,BD40&gt;0),BD40,0)</f>
        <v>0</v>
      </c>
    </row>
    <row r="41" spans="1:57" ht="12.75" customHeight="1">
      <c r="A41" s="96">
        <f>IF(1!$Y$5=1,"",IF(1!B41&lt;&gt;"",1!B41,""))</f>
      </c>
      <c r="B41" s="104">
        <f>IF(1!$Y$5=1,"",IF(1!C41&lt;&gt;"",1!C41,""))</f>
      </c>
      <c r="C41" s="77">
        <f>IF(1!$Y$5=1,"",IF(1!D41&lt;&gt;"",1!D41,""))</f>
      </c>
      <c r="D41" s="77">
        <f>IF(1!$Y$5=1,"",IF(1!E41&lt;&gt;"",1!E41,""))</f>
      </c>
      <c r="E41" s="78">
        <f>8!AV41</f>
        <v>0</v>
      </c>
      <c r="F41" s="82"/>
      <c r="G41" s="45"/>
      <c r="H41" s="45"/>
      <c r="I41" s="45"/>
      <c r="J41" s="45"/>
      <c r="K41" s="45"/>
      <c r="L41" s="4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4">
        <f t="shared" si="4"/>
        <v>0</v>
      </c>
      <c r="AW41" s="465"/>
      <c r="AX41" s="468">
        <f t="shared" si="5"/>
        <v>0</v>
      </c>
      <c r="AY41" s="469"/>
      <c r="AZ41" s="458">
        <f t="shared" si="2"/>
        <v>0</v>
      </c>
      <c r="BA41" s="459"/>
      <c r="BB41" s="453">
        <f t="shared" si="3"/>
        <v>0</v>
      </c>
      <c r="BC41" s="454"/>
      <c r="BD41" s="127">
        <f>SUMPRODUCT(F$14:AU$14,F41:AU41)+8!BD41</f>
        <v>0</v>
      </c>
      <c r="BE41" s="127">
        <f>IF(OR(1!BD41&gt;0,BD41&gt;0),BD41,0)</f>
        <v>0</v>
      </c>
    </row>
    <row r="42" spans="1:57" ht="12.75" customHeight="1">
      <c r="A42" s="96">
        <f>IF(1!$Y$5=1,"",IF(1!B42&lt;&gt;"",1!B42,""))</f>
      </c>
      <c r="B42" s="104">
        <f>IF(1!$Y$5=1,"",IF(1!C42&lt;&gt;"",1!C42,""))</f>
      </c>
      <c r="C42" s="77">
        <f>IF(1!$Y$5=1,"",IF(1!D42&lt;&gt;"",1!D42,""))</f>
      </c>
      <c r="D42" s="77">
        <f>IF(1!$Y$5=1,"",IF(1!E42&lt;&gt;"",1!E42,""))</f>
      </c>
      <c r="E42" s="78">
        <f>8!AV42</f>
        <v>0</v>
      </c>
      <c r="F42" s="82"/>
      <c r="G42" s="45"/>
      <c r="H42" s="45"/>
      <c r="I42" s="45"/>
      <c r="J42" s="45"/>
      <c r="K42" s="45"/>
      <c r="L42" s="4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64">
        <f t="shared" si="4"/>
        <v>0</v>
      </c>
      <c r="AW42" s="465"/>
      <c r="AX42" s="468">
        <f t="shared" si="5"/>
        <v>0</v>
      </c>
      <c r="AY42" s="469"/>
      <c r="AZ42" s="458">
        <f t="shared" si="2"/>
        <v>0</v>
      </c>
      <c r="BA42" s="459"/>
      <c r="BB42" s="453">
        <f t="shared" si="3"/>
        <v>0</v>
      </c>
      <c r="BC42" s="454"/>
      <c r="BD42" s="127">
        <f>SUMPRODUCT(F$14:AU$14,F42:AU42)+8!BD42</f>
        <v>0</v>
      </c>
      <c r="BE42" s="127">
        <f>IF(OR(1!BD42&gt;0,BD42&gt;0),BD42,0)</f>
        <v>0</v>
      </c>
    </row>
    <row r="43" spans="1:57" ht="12.75" customHeight="1">
      <c r="A43" s="96">
        <f>IF(1!$Y$5=1,"",IF(1!B43&lt;&gt;"",1!B43,""))</f>
      </c>
      <c r="B43" s="104">
        <f>IF(1!$Y$5=1,"",IF(1!C43&lt;&gt;"",1!C43,""))</f>
      </c>
      <c r="C43" s="77">
        <f>IF(1!$Y$5=1,"",IF(1!D43&lt;&gt;"",1!D43,""))</f>
      </c>
      <c r="D43" s="77">
        <f>IF(1!$Y$5=1,"",IF(1!E43&lt;&gt;"",1!E43,""))</f>
      </c>
      <c r="E43" s="78">
        <f>8!AV43</f>
        <v>0</v>
      </c>
      <c r="F43" s="82"/>
      <c r="G43" s="45"/>
      <c r="H43" s="45"/>
      <c r="I43" s="45"/>
      <c r="J43" s="45"/>
      <c r="K43" s="45"/>
      <c r="L43" s="4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64">
        <f t="shared" si="4"/>
        <v>0</v>
      </c>
      <c r="AW43" s="465"/>
      <c r="AX43" s="468">
        <f t="shared" si="5"/>
        <v>0</v>
      </c>
      <c r="AY43" s="469"/>
      <c r="AZ43" s="458">
        <f t="shared" si="2"/>
        <v>0</v>
      </c>
      <c r="BA43" s="459"/>
      <c r="BB43" s="453">
        <f t="shared" si="3"/>
        <v>0</v>
      </c>
      <c r="BC43" s="454"/>
      <c r="BD43" s="127">
        <f>SUMPRODUCT(F$14:AU$14,F43:AU43)+8!BD43</f>
        <v>0</v>
      </c>
      <c r="BE43" s="127">
        <f>IF(OR(1!BD43&gt;0,BD43&gt;0),BD43,0)</f>
        <v>0</v>
      </c>
    </row>
    <row r="44" spans="1:57" ht="12.75" customHeight="1">
      <c r="A44" s="96">
        <f>IF(1!$Y$5=1,"",IF(1!B44&lt;&gt;"",1!B44,""))</f>
      </c>
      <c r="B44" s="104">
        <f>IF(1!$Y$5=1,"",IF(1!C44&lt;&gt;"",1!C44,""))</f>
      </c>
      <c r="C44" s="77">
        <f>IF(1!$Y$5=1,"",IF(1!D44&lt;&gt;"",1!D44,""))</f>
      </c>
      <c r="D44" s="77">
        <f>IF(1!$Y$5=1,"",IF(1!E44&lt;&gt;"",1!E44,""))</f>
      </c>
      <c r="E44" s="78">
        <f>8!AV44</f>
        <v>0</v>
      </c>
      <c r="F44" s="82"/>
      <c r="G44" s="45"/>
      <c r="H44" s="45"/>
      <c r="I44" s="45"/>
      <c r="J44" s="45"/>
      <c r="K44" s="45"/>
      <c r="L44" s="4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64">
        <f t="shared" si="4"/>
        <v>0</v>
      </c>
      <c r="AW44" s="465"/>
      <c r="AX44" s="468">
        <f t="shared" si="5"/>
        <v>0</v>
      </c>
      <c r="AY44" s="469"/>
      <c r="AZ44" s="458">
        <f t="shared" si="2"/>
        <v>0</v>
      </c>
      <c r="BA44" s="459"/>
      <c r="BB44" s="453">
        <f t="shared" si="3"/>
        <v>0</v>
      </c>
      <c r="BC44" s="454"/>
      <c r="BD44" s="127">
        <f>SUMPRODUCT(F$14:AU$14,F44:AU44)+8!BD44</f>
        <v>0</v>
      </c>
      <c r="BE44" s="127">
        <f>IF(OR(1!BD44&gt;0,BD44&gt;0),BD44,0)</f>
        <v>0</v>
      </c>
    </row>
    <row r="45" spans="1:57" ht="12.75" customHeight="1">
      <c r="A45" s="96">
        <f>IF(1!$Y$5=1,"",IF(1!B45&lt;&gt;"",1!B45,""))</f>
      </c>
      <c r="B45" s="104">
        <f>IF(1!$Y$5=1,"",IF(1!C45&lt;&gt;"",1!C45,""))</f>
      </c>
      <c r="C45" s="77">
        <f>IF(1!$Y$5=1,"",IF(1!D45&lt;&gt;"",1!D45,""))</f>
      </c>
      <c r="D45" s="77">
        <f>IF(1!$Y$5=1,"",IF(1!E45&lt;&gt;"",1!E45,""))</f>
      </c>
      <c r="E45" s="78">
        <f>8!AV45</f>
        <v>0</v>
      </c>
      <c r="F45" s="82"/>
      <c r="G45" s="45"/>
      <c r="H45" s="45"/>
      <c r="I45" s="45"/>
      <c r="J45" s="45"/>
      <c r="K45" s="45"/>
      <c r="L45" s="4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64">
        <f t="shared" si="4"/>
        <v>0</v>
      </c>
      <c r="AW45" s="465"/>
      <c r="AX45" s="468">
        <f t="shared" si="5"/>
        <v>0</v>
      </c>
      <c r="AY45" s="469"/>
      <c r="AZ45" s="458">
        <f t="shared" si="2"/>
        <v>0</v>
      </c>
      <c r="BA45" s="459"/>
      <c r="BB45" s="453">
        <f t="shared" si="3"/>
        <v>0</v>
      </c>
      <c r="BC45" s="454"/>
      <c r="BD45" s="127">
        <f>SUMPRODUCT(F$14:AU$14,F45:AU45)+8!BD45</f>
        <v>0</v>
      </c>
      <c r="BE45" s="127">
        <f>IF(OR(1!BD45&gt;0,BD45&gt;0),BD45,0)</f>
        <v>0</v>
      </c>
    </row>
    <row r="46" spans="1:57" ht="12.75" customHeight="1">
      <c r="A46" s="96">
        <f>IF(1!$Y$5=1,"",IF(1!B46&lt;&gt;"",1!B46,""))</f>
      </c>
      <c r="B46" s="104">
        <f>IF(1!$Y$5=1,"",IF(1!C46&lt;&gt;"",1!C46,""))</f>
      </c>
      <c r="C46" s="77">
        <f>IF(1!$Y$5=1,"",IF(1!D46&lt;&gt;"",1!D46,""))</f>
      </c>
      <c r="D46" s="77">
        <f>IF(1!$Y$5=1,"",IF(1!E46&lt;&gt;"",1!E46,""))</f>
      </c>
      <c r="E46" s="78">
        <f>8!AV46</f>
        <v>0</v>
      </c>
      <c r="F46" s="82"/>
      <c r="G46" s="45"/>
      <c r="H46" s="45"/>
      <c r="I46" s="45"/>
      <c r="J46" s="45"/>
      <c r="K46" s="45"/>
      <c r="L46" s="4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64">
        <f t="shared" si="4"/>
        <v>0</v>
      </c>
      <c r="AW46" s="465"/>
      <c r="AX46" s="468">
        <f t="shared" si="5"/>
        <v>0</v>
      </c>
      <c r="AY46" s="469"/>
      <c r="AZ46" s="458">
        <f t="shared" si="2"/>
        <v>0</v>
      </c>
      <c r="BA46" s="459"/>
      <c r="BB46" s="453">
        <f t="shared" si="3"/>
        <v>0</v>
      </c>
      <c r="BC46" s="454"/>
      <c r="BD46" s="127">
        <f>SUMPRODUCT(F$14:AU$14,F46:AU46)+8!BD46</f>
        <v>0</v>
      </c>
      <c r="BE46" s="127">
        <f>IF(OR(1!BD46&gt;0,BD46&gt;0),BD46,0)</f>
        <v>0</v>
      </c>
    </row>
    <row r="47" spans="1:57" ht="12.75" customHeight="1">
      <c r="A47" s="96">
        <f>IF(1!$Y$5=1,"",IF(1!B47&lt;&gt;"",1!B47,""))</f>
      </c>
      <c r="B47" s="104">
        <f>IF(1!$Y$5=1,"",IF(1!C47&lt;&gt;"",1!C47,""))</f>
      </c>
      <c r="C47" s="77">
        <f>IF(1!$Y$5=1,"",IF(1!D47&lt;&gt;"",1!D47,""))</f>
      </c>
      <c r="D47" s="77">
        <f>IF(1!$Y$5=1,"",IF(1!E47&lt;&gt;"",1!E47,""))</f>
      </c>
      <c r="E47" s="78">
        <f>8!AV47</f>
        <v>0</v>
      </c>
      <c r="F47" s="82"/>
      <c r="G47" s="45"/>
      <c r="H47" s="45"/>
      <c r="I47" s="45"/>
      <c r="J47" s="45"/>
      <c r="K47" s="45"/>
      <c r="L47" s="4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64">
        <f t="shared" si="4"/>
        <v>0</v>
      </c>
      <c r="AW47" s="465"/>
      <c r="AX47" s="468">
        <f t="shared" si="5"/>
        <v>0</v>
      </c>
      <c r="AY47" s="469"/>
      <c r="AZ47" s="458">
        <f t="shared" si="2"/>
        <v>0</v>
      </c>
      <c r="BA47" s="459"/>
      <c r="BB47" s="453">
        <f t="shared" si="3"/>
        <v>0</v>
      </c>
      <c r="BC47" s="454"/>
      <c r="BD47" s="127">
        <f>SUMPRODUCT(F$14:AU$14,F47:AU47)+8!BD47</f>
        <v>0</v>
      </c>
      <c r="BE47" s="127">
        <f>IF(OR(1!BD47&gt;0,BD47&gt;0),BD47,0)</f>
        <v>0</v>
      </c>
    </row>
    <row r="48" spans="1:57" ht="12.75" customHeight="1">
      <c r="A48" s="96">
        <f>IF(1!$Y$5=1,"",IF(1!B48&lt;&gt;"",1!B48,""))</f>
      </c>
      <c r="B48" s="104">
        <f>IF(1!$Y$5=1,"",IF(1!C48&lt;&gt;"",1!C48,""))</f>
      </c>
      <c r="C48" s="77">
        <f>IF(1!$Y$5=1,"",IF(1!D48&lt;&gt;"",1!D48,""))</f>
      </c>
      <c r="D48" s="77">
        <f>IF(1!$Y$5=1,"",IF(1!E48&lt;&gt;"",1!E48,""))</f>
      </c>
      <c r="E48" s="78">
        <f>8!AV48</f>
        <v>0</v>
      </c>
      <c r="F48" s="82"/>
      <c r="G48" s="45"/>
      <c r="H48" s="45"/>
      <c r="I48" s="45"/>
      <c r="J48" s="45"/>
      <c r="K48" s="45"/>
      <c r="L48" s="4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64">
        <f t="shared" si="4"/>
        <v>0</v>
      </c>
      <c r="AW48" s="465"/>
      <c r="AX48" s="468">
        <f t="shared" si="5"/>
        <v>0</v>
      </c>
      <c r="AY48" s="469"/>
      <c r="AZ48" s="458">
        <f t="shared" si="2"/>
        <v>0</v>
      </c>
      <c r="BA48" s="459"/>
      <c r="BB48" s="453">
        <f t="shared" si="3"/>
        <v>0</v>
      </c>
      <c r="BC48" s="454"/>
      <c r="BD48" s="127">
        <f>SUMPRODUCT(F$14:AU$14,F48:AU48)+8!BD48</f>
        <v>0</v>
      </c>
      <c r="BE48" s="127">
        <f>IF(OR(1!BD48&gt;0,BD48&gt;0),BD48,0)</f>
        <v>0</v>
      </c>
    </row>
    <row r="49" spans="1:57" ht="12.75" customHeight="1" thickBot="1">
      <c r="A49" s="101">
        <f>IF(1!$Y$5=1,"",IF(1!B49&lt;&gt;"",1!B49,""))</f>
      </c>
      <c r="B49" s="105">
        <f>IF(1!$Y$5=1,"",IF(1!C49&lt;&gt;"",1!C49,""))</f>
      </c>
      <c r="C49" s="77">
        <f>IF(1!$Y$5=1,"",IF(1!D49&lt;&gt;"",1!D49,""))</f>
      </c>
      <c r="D49" s="77">
        <f>IF(1!$Y$5=1,"",IF(1!E49&lt;&gt;"",1!E49,""))</f>
      </c>
      <c r="E49" s="78">
        <f>8!AV49</f>
        <v>0</v>
      </c>
      <c r="F49" s="82"/>
      <c r="G49" s="45"/>
      <c r="H49" s="45"/>
      <c r="I49" s="45"/>
      <c r="J49" s="45"/>
      <c r="K49" s="45"/>
      <c r="L49" s="4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4">
        <f t="shared" si="4"/>
        <v>0</v>
      </c>
      <c r="AW49" s="465"/>
      <c r="AX49" s="468">
        <f t="shared" si="5"/>
        <v>0</v>
      </c>
      <c r="AY49" s="469"/>
      <c r="AZ49" s="458">
        <f t="shared" si="2"/>
        <v>0</v>
      </c>
      <c r="BA49" s="459"/>
      <c r="BB49" s="605">
        <f t="shared" si="3"/>
        <v>0</v>
      </c>
      <c r="BC49" s="606"/>
      <c r="BD49" s="127">
        <f>SUMPRODUCT(F$14:AU$14,F49:AU49)+8!BD49</f>
        <v>0</v>
      </c>
      <c r="BE49" s="127">
        <f>IF(OR(1!BD49&gt;0,BD49&gt;0),BD49,0)</f>
        <v>0</v>
      </c>
    </row>
    <row r="50" spans="1:57" ht="12.75" customHeight="1" thickBot="1" thickTop="1">
      <c r="A50" s="69"/>
      <c r="B50" s="70" t="s">
        <v>64</v>
      </c>
      <c r="C50" s="79"/>
      <c r="D50" s="70">
        <f>COUNT(D26:D49)</f>
        <v>0</v>
      </c>
      <c r="E50" s="167">
        <f aca="true" t="shared" si="6" ref="E50:AU50">SUM(E26:E49)</f>
        <v>0</v>
      </c>
      <c r="F50" s="80">
        <f t="shared" si="6"/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1">
        <f t="shared" si="6"/>
        <v>0</v>
      </c>
      <c r="O50" s="51">
        <f t="shared" si="6"/>
        <v>0</v>
      </c>
      <c r="P50" s="51">
        <f t="shared" si="6"/>
        <v>0</v>
      </c>
      <c r="Q50" s="51">
        <f t="shared" si="6"/>
        <v>0</v>
      </c>
      <c r="R50" s="51">
        <f t="shared" si="6"/>
        <v>0</v>
      </c>
      <c r="S50" s="51">
        <f t="shared" si="6"/>
        <v>0</v>
      </c>
      <c r="T50" s="51">
        <f t="shared" si="6"/>
        <v>0</v>
      </c>
      <c r="U50" s="51">
        <f t="shared" si="6"/>
        <v>0</v>
      </c>
      <c r="V50" s="51">
        <f t="shared" si="6"/>
        <v>0</v>
      </c>
      <c r="W50" s="51">
        <f t="shared" si="6"/>
        <v>0</v>
      </c>
      <c r="X50" s="51">
        <f t="shared" si="6"/>
        <v>0</v>
      </c>
      <c r="Y50" s="51">
        <f t="shared" si="6"/>
        <v>0</v>
      </c>
      <c r="Z50" s="51">
        <f t="shared" si="6"/>
        <v>0</v>
      </c>
      <c r="AA50" s="51">
        <f t="shared" si="6"/>
        <v>0</v>
      </c>
      <c r="AB50" s="51">
        <f t="shared" si="6"/>
        <v>0</v>
      </c>
      <c r="AC50" s="51">
        <f t="shared" si="6"/>
        <v>0</v>
      </c>
      <c r="AD50" s="51">
        <f t="shared" si="6"/>
        <v>0</v>
      </c>
      <c r="AE50" s="51">
        <f t="shared" si="6"/>
        <v>0</v>
      </c>
      <c r="AF50" s="51">
        <f t="shared" si="6"/>
        <v>0</v>
      </c>
      <c r="AG50" s="51">
        <f t="shared" si="6"/>
        <v>0</v>
      </c>
      <c r="AH50" s="51">
        <f t="shared" si="6"/>
        <v>0</v>
      </c>
      <c r="AI50" s="51">
        <f t="shared" si="6"/>
        <v>0</v>
      </c>
      <c r="AJ50" s="51">
        <f t="shared" si="6"/>
        <v>0</v>
      </c>
      <c r="AK50" s="51">
        <f t="shared" si="6"/>
        <v>0</v>
      </c>
      <c r="AL50" s="51">
        <f t="shared" si="6"/>
        <v>0</v>
      </c>
      <c r="AM50" s="51">
        <f t="shared" si="6"/>
        <v>0</v>
      </c>
      <c r="AN50" s="51">
        <f t="shared" si="6"/>
        <v>0</v>
      </c>
      <c r="AO50" s="51">
        <f t="shared" si="6"/>
        <v>0</v>
      </c>
      <c r="AP50" s="51">
        <f t="shared" si="6"/>
        <v>0</v>
      </c>
      <c r="AQ50" s="51">
        <f t="shared" si="6"/>
        <v>0</v>
      </c>
      <c r="AR50" s="51">
        <f t="shared" si="6"/>
        <v>0</v>
      </c>
      <c r="AS50" s="51">
        <f t="shared" si="6"/>
        <v>0</v>
      </c>
      <c r="AT50" s="51">
        <f t="shared" si="6"/>
        <v>0</v>
      </c>
      <c r="AU50" s="51">
        <f t="shared" si="6"/>
        <v>0</v>
      </c>
      <c r="AV50" s="622">
        <f>SUM(AV26:AW49)</f>
        <v>0</v>
      </c>
      <c r="AW50" s="471"/>
      <c r="AX50" s="473"/>
      <c r="AY50" s="474"/>
      <c r="AZ50" s="603">
        <f>SUM(AZ26:BA49)</f>
        <v>0</v>
      </c>
      <c r="BA50" s="472"/>
      <c r="BB50" s="603">
        <f>SUM(BB26:BC49)</f>
        <v>0</v>
      </c>
      <c r="BC50" s="431"/>
      <c r="BD50" s="127">
        <f>SUM(BD26:BD49)</f>
        <v>0</v>
      </c>
      <c r="BE50" s="127"/>
    </row>
    <row r="51" spans="1:57" ht="15" customHeight="1" thickTop="1">
      <c r="A51" s="618" t="s">
        <v>36</v>
      </c>
      <c r="B51" s="619"/>
      <c r="C51" s="540">
        <f>IF(AV50&gt;0,(AV50-BD50)/(BB12+BB13+BB15),0)</f>
        <v>0</v>
      </c>
      <c r="D51" s="541"/>
      <c r="E51" s="161"/>
      <c r="F51" s="160">
        <f aca="true" t="shared" si="7" ref="F51:AU51">IF(SUM(F12:F13)=1,SUM(F26:F49),"")</f>
      </c>
      <c r="G51" s="160">
        <f t="shared" si="7"/>
      </c>
      <c r="H51" s="160">
        <f t="shared" si="7"/>
      </c>
      <c r="I51" s="160">
        <f t="shared" si="7"/>
      </c>
      <c r="J51" s="160">
        <f t="shared" si="7"/>
      </c>
      <c r="K51" s="160">
        <f t="shared" si="7"/>
      </c>
      <c r="L51" s="160">
        <f t="shared" si="7"/>
      </c>
      <c r="M51" s="160">
        <f t="shared" si="7"/>
      </c>
      <c r="N51" s="160">
        <f t="shared" si="7"/>
      </c>
      <c r="O51" s="160">
        <f t="shared" si="7"/>
      </c>
      <c r="P51" s="160">
        <f t="shared" si="7"/>
      </c>
      <c r="Q51" s="160">
        <f t="shared" si="7"/>
      </c>
      <c r="R51" s="160">
        <f t="shared" si="7"/>
      </c>
      <c r="S51" s="160">
        <f t="shared" si="7"/>
      </c>
      <c r="T51" s="160">
        <f t="shared" si="7"/>
      </c>
      <c r="U51" s="160">
        <f t="shared" si="7"/>
      </c>
      <c r="V51" s="160">
        <f t="shared" si="7"/>
      </c>
      <c r="W51" s="160">
        <f t="shared" si="7"/>
      </c>
      <c r="X51" s="160">
        <f t="shared" si="7"/>
      </c>
      <c r="Y51" s="160">
        <f t="shared" si="7"/>
      </c>
      <c r="Z51" s="160">
        <f t="shared" si="7"/>
      </c>
      <c r="AA51" s="160">
        <f t="shared" si="7"/>
      </c>
      <c r="AB51" s="160">
        <f t="shared" si="7"/>
      </c>
      <c r="AC51" s="160">
        <f t="shared" si="7"/>
      </c>
      <c r="AD51" s="160">
        <f t="shared" si="7"/>
      </c>
      <c r="AE51" s="160">
        <f t="shared" si="7"/>
      </c>
      <c r="AF51" s="160">
        <f t="shared" si="7"/>
      </c>
      <c r="AG51" s="160">
        <f t="shared" si="7"/>
      </c>
      <c r="AH51" s="160">
        <f t="shared" si="7"/>
      </c>
      <c r="AI51" s="160">
        <f t="shared" si="7"/>
      </c>
      <c r="AJ51" s="160">
        <f t="shared" si="7"/>
      </c>
      <c r="AK51" s="160">
        <f t="shared" si="7"/>
      </c>
      <c r="AL51" s="160">
        <f t="shared" si="7"/>
      </c>
      <c r="AM51" s="160">
        <f t="shared" si="7"/>
      </c>
      <c r="AN51" s="160">
        <f t="shared" si="7"/>
      </c>
      <c r="AO51" s="160">
        <f t="shared" si="7"/>
      </c>
      <c r="AP51" s="160">
        <f t="shared" si="7"/>
      </c>
      <c r="AQ51" s="160">
        <f t="shared" si="7"/>
      </c>
      <c r="AR51" s="160">
        <f t="shared" si="7"/>
      </c>
      <c r="AS51" s="160">
        <f t="shared" si="7"/>
      </c>
      <c r="AT51" s="160">
        <f t="shared" si="7"/>
      </c>
      <c r="AU51" s="160">
        <f t="shared" si="7"/>
      </c>
      <c r="AV51" s="160"/>
      <c r="AW51" s="160"/>
      <c r="AX51" s="160"/>
      <c r="AY51" s="160"/>
      <c r="AZ51" s="160"/>
      <c r="BA51" s="160"/>
      <c r="BB51" s="160"/>
      <c r="BC51" s="160"/>
      <c r="BD51" s="127" t="s">
        <v>180</v>
      </c>
      <c r="BE51" s="127">
        <f>COUNTIF(BE26:BE49,"&gt;0")</f>
        <v>0</v>
      </c>
    </row>
    <row r="52" spans="1:57" ht="15" customHeight="1" thickBot="1">
      <c r="A52" s="620"/>
      <c r="B52" s="621"/>
      <c r="C52" s="542"/>
      <c r="D52" s="543"/>
      <c r="E52" s="162"/>
      <c r="F52" s="163">
        <f>IF(AND(F51&lt;3,F51&gt;0),1,"")</f>
      </c>
      <c r="G52" s="163">
        <f aca="true" t="shared" si="8" ref="G52:AU52">IF(AND(G51&lt;3,G51&gt;0),1,"")</f>
      </c>
      <c r="H52" s="163">
        <f t="shared" si="8"/>
      </c>
      <c r="I52" s="163">
        <f t="shared" si="8"/>
      </c>
      <c r="J52" s="163">
        <f t="shared" si="8"/>
      </c>
      <c r="K52" s="163">
        <f t="shared" si="8"/>
      </c>
      <c r="L52" s="163">
        <f t="shared" si="8"/>
      </c>
      <c r="M52" s="163">
        <f t="shared" si="8"/>
      </c>
      <c r="N52" s="163">
        <f t="shared" si="8"/>
      </c>
      <c r="O52" s="163">
        <f t="shared" si="8"/>
      </c>
      <c r="P52" s="163">
        <f t="shared" si="8"/>
      </c>
      <c r="Q52" s="163">
        <f t="shared" si="8"/>
      </c>
      <c r="R52" s="163">
        <f t="shared" si="8"/>
      </c>
      <c r="S52" s="163">
        <f t="shared" si="8"/>
      </c>
      <c r="T52" s="163">
        <f t="shared" si="8"/>
      </c>
      <c r="U52" s="163">
        <f t="shared" si="8"/>
      </c>
      <c r="V52" s="163">
        <f t="shared" si="8"/>
      </c>
      <c r="W52" s="163">
        <f t="shared" si="8"/>
      </c>
      <c r="X52" s="163">
        <f t="shared" si="8"/>
      </c>
      <c r="Y52" s="163">
        <f t="shared" si="8"/>
      </c>
      <c r="Z52" s="163">
        <f t="shared" si="8"/>
      </c>
      <c r="AA52" s="163">
        <f t="shared" si="8"/>
      </c>
      <c r="AB52" s="163">
        <f t="shared" si="8"/>
      </c>
      <c r="AC52" s="163">
        <f t="shared" si="8"/>
      </c>
      <c r="AD52" s="163">
        <f t="shared" si="8"/>
      </c>
      <c r="AE52" s="163">
        <f t="shared" si="8"/>
      </c>
      <c r="AF52" s="163">
        <f t="shared" si="8"/>
      </c>
      <c r="AG52" s="163">
        <f t="shared" si="8"/>
      </c>
      <c r="AH52" s="163">
        <f t="shared" si="8"/>
      </c>
      <c r="AI52" s="163">
        <f t="shared" si="8"/>
      </c>
      <c r="AJ52" s="163">
        <f t="shared" si="8"/>
      </c>
      <c r="AK52" s="163">
        <f t="shared" si="8"/>
      </c>
      <c r="AL52" s="163">
        <f t="shared" si="8"/>
      </c>
      <c r="AM52" s="163">
        <f t="shared" si="8"/>
      </c>
      <c r="AN52" s="163">
        <f t="shared" si="8"/>
      </c>
      <c r="AO52" s="163">
        <f t="shared" si="8"/>
      </c>
      <c r="AP52" s="163">
        <f t="shared" si="8"/>
      </c>
      <c r="AQ52" s="163">
        <f t="shared" si="8"/>
      </c>
      <c r="AR52" s="163">
        <f t="shared" si="8"/>
      </c>
      <c r="AS52" s="163">
        <f t="shared" si="8"/>
      </c>
      <c r="AT52" s="163">
        <f t="shared" si="8"/>
      </c>
      <c r="AU52" s="163">
        <f t="shared" si="8"/>
      </c>
      <c r="AV52" s="163">
        <f>SUM(F52:AU52)</f>
        <v>0</v>
      </c>
      <c r="AW52" s="163">
        <f>AV52+8!AW52</f>
        <v>0</v>
      </c>
      <c r="AX52" s="163"/>
      <c r="AY52" s="163"/>
      <c r="AZ52" s="163"/>
      <c r="BA52" s="163"/>
      <c r="BB52" s="163"/>
      <c r="BC52" s="163"/>
      <c r="BD52" s="127" t="s">
        <v>179</v>
      </c>
      <c r="BE52" s="127" t="e">
        <f>BD50/BE51</f>
        <v>#DIV/0!</v>
      </c>
    </row>
    <row r="53" spans="6:49" ht="12.75" thickTop="1">
      <c r="F53" s="127">
        <f>IF(AND(F51&lt;8,F51&gt;0),1,"")</f>
      </c>
      <c r="G53" s="127">
        <f aca="true" t="shared" si="9" ref="G53:AU53">IF(AND(G51&lt;8,G51&gt;0),1,"")</f>
      </c>
      <c r="H53" s="127">
        <f t="shared" si="9"/>
      </c>
      <c r="I53" s="127">
        <f t="shared" si="9"/>
      </c>
      <c r="J53" s="127">
        <f t="shared" si="9"/>
      </c>
      <c r="K53" s="127">
        <f t="shared" si="9"/>
      </c>
      <c r="L53" s="127">
        <f t="shared" si="9"/>
      </c>
      <c r="M53" s="127">
        <f t="shared" si="9"/>
      </c>
      <c r="N53" s="127">
        <f t="shared" si="9"/>
      </c>
      <c r="O53" s="127">
        <f t="shared" si="9"/>
      </c>
      <c r="P53" s="127">
        <f t="shared" si="9"/>
      </c>
      <c r="Q53" s="127">
        <f t="shared" si="9"/>
      </c>
      <c r="R53" s="127">
        <f t="shared" si="9"/>
      </c>
      <c r="S53" s="127">
        <f t="shared" si="9"/>
      </c>
      <c r="T53" s="127">
        <f t="shared" si="9"/>
      </c>
      <c r="U53" s="127">
        <f t="shared" si="9"/>
      </c>
      <c r="V53" s="127">
        <f t="shared" si="9"/>
      </c>
      <c r="W53" s="127">
        <f t="shared" si="9"/>
      </c>
      <c r="X53" s="127">
        <f t="shared" si="9"/>
      </c>
      <c r="Y53" s="127">
        <f t="shared" si="9"/>
      </c>
      <c r="Z53" s="127">
        <f t="shared" si="9"/>
      </c>
      <c r="AA53" s="127">
        <f t="shared" si="9"/>
      </c>
      <c r="AB53" s="127">
        <f t="shared" si="9"/>
      </c>
      <c r="AC53" s="127">
        <f t="shared" si="9"/>
      </c>
      <c r="AD53" s="127">
        <f t="shared" si="9"/>
      </c>
      <c r="AE53" s="127">
        <f t="shared" si="9"/>
      </c>
      <c r="AF53" s="127">
        <f t="shared" si="9"/>
      </c>
      <c r="AG53" s="127">
        <f t="shared" si="9"/>
      </c>
      <c r="AH53" s="127">
        <f t="shared" si="9"/>
      </c>
      <c r="AI53" s="127">
        <f t="shared" si="9"/>
      </c>
      <c r="AJ53" s="127">
        <f t="shared" si="9"/>
      </c>
      <c r="AK53" s="127">
        <f t="shared" si="9"/>
      </c>
      <c r="AL53" s="127">
        <f t="shared" si="9"/>
      </c>
      <c r="AM53" s="127">
        <f t="shared" si="9"/>
      </c>
      <c r="AN53" s="127">
        <f t="shared" si="9"/>
      </c>
      <c r="AO53" s="127">
        <f t="shared" si="9"/>
      </c>
      <c r="AP53" s="127">
        <f t="shared" si="9"/>
      </c>
      <c r="AQ53" s="127">
        <f t="shared" si="9"/>
      </c>
      <c r="AR53" s="127">
        <f t="shared" si="9"/>
      </c>
      <c r="AS53" s="127">
        <f t="shared" si="9"/>
      </c>
      <c r="AT53" s="127">
        <f t="shared" si="9"/>
      </c>
      <c r="AU53" s="127">
        <f t="shared" si="9"/>
      </c>
      <c r="AV53" s="127">
        <f>SUM(F53:AU53)</f>
        <v>0</v>
      </c>
      <c r="AW53" s="127">
        <f>AV53+8!AW53</f>
        <v>0</v>
      </c>
    </row>
    <row r="58" spans="17:50" ht="12"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7:50" ht="12"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7:50" ht="12"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7:50" ht="12"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7:50" ht="12"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7:50" ht="12"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7:50" ht="12"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7:50" ht="12"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7:50" ht="12"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7:50" ht="12"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7:50" ht="12"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7:50" ht="12"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7:50" ht="12"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7:50" ht="12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7:50" ht="12"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</sheetData>
  <sheetProtection sheet="1" objects="1" scenarios="1"/>
  <mergeCells count="170">
    <mergeCell ref="AV18:AW18"/>
    <mergeCell ref="A25:AW25"/>
    <mergeCell ref="AV21:AW21"/>
    <mergeCell ref="AX21:AY21"/>
    <mergeCell ref="AX24:AY24"/>
    <mergeCell ref="AV23:AW23"/>
    <mergeCell ref="AV22:AW22"/>
    <mergeCell ref="C51:D52"/>
    <mergeCell ref="E17:E18"/>
    <mergeCell ref="C17:C18"/>
    <mergeCell ref="D17:D18"/>
    <mergeCell ref="BB21:BC21"/>
    <mergeCell ref="AZ18:BA18"/>
    <mergeCell ref="AX18:AY18"/>
    <mergeCell ref="BB19:BC19"/>
    <mergeCell ref="BB20:BC20"/>
    <mergeCell ref="AO16:AU16"/>
    <mergeCell ref="A16:E16"/>
    <mergeCell ref="A51:B52"/>
    <mergeCell ref="A6:A7"/>
    <mergeCell ref="A17:A18"/>
    <mergeCell ref="B17:B18"/>
    <mergeCell ref="A13:E13"/>
    <mergeCell ref="A12:E12"/>
    <mergeCell ref="B11:E11"/>
    <mergeCell ref="B10:E10"/>
    <mergeCell ref="AX50:AY50"/>
    <mergeCell ref="AX46:AY46"/>
    <mergeCell ref="AX47:AY47"/>
    <mergeCell ref="AX48:AY48"/>
    <mergeCell ref="AX49:AY49"/>
    <mergeCell ref="AX36:AY36"/>
    <mergeCell ref="AX37:AY37"/>
    <mergeCell ref="AX45:AY45"/>
    <mergeCell ref="AX38:AY38"/>
    <mergeCell ref="AX39:AY39"/>
    <mergeCell ref="AX40:AY40"/>
    <mergeCell ref="AX41:AY41"/>
    <mergeCell ref="AX42:AY42"/>
    <mergeCell ref="AX43:AY43"/>
    <mergeCell ref="AX44:AY44"/>
    <mergeCell ref="AX32:AY32"/>
    <mergeCell ref="AX33:AY33"/>
    <mergeCell ref="AX34:AY34"/>
    <mergeCell ref="AX35:AY35"/>
    <mergeCell ref="AV50:AW50"/>
    <mergeCell ref="AX22:AY22"/>
    <mergeCell ref="AX23:AY23"/>
    <mergeCell ref="AX25:AY25"/>
    <mergeCell ref="AX26:AY26"/>
    <mergeCell ref="AX27:AY27"/>
    <mergeCell ref="AX28:AY28"/>
    <mergeCell ref="AX29:AY29"/>
    <mergeCell ref="AX30:AY30"/>
    <mergeCell ref="AX31:AY31"/>
    <mergeCell ref="AV46:AW46"/>
    <mergeCell ref="AV47:AW47"/>
    <mergeCell ref="AV48:AW48"/>
    <mergeCell ref="AV49:AW49"/>
    <mergeCell ref="AV42:AW42"/>
    <mergeCell ref="AV43:AW43"/>
    <mergeCell ref="AV44:AW44"/>
    <mergeCell ref="AV45:AW45"/>
    <mergeCell ref="AV38:AW38"/>
    <mergeCell ref="AV39:AW39"/>
    <mergeCell ref="AV40:AW40"/>
    <mergeCell ref="AV41:AW41"/>
    <mergeCell ref="AV34:AW34"/>
    <mergeCell ref="AV35:AW35"/>
    <mergeCell ref="AV36:AW36"/>
    <mergeCell ref="AV37:AW37"/>
    <mergeCell ref="AV30:AW30"/>
    <mergeCell ref="AV31:AW31"/>
    <mergeCell ref="AV32:AW32"/>
    <mergeCell ref="AV33:AW33"/>
    <mergeCell ref="AV26:AW26"/>
    <mergeCell ref="AV27:AW27"/>
    <mergeCell ref="AV28:AW28"/>
    <mergeCell ref="AV29:AW29"/>
    <mergeCell ref="AZ50:BA50"/>
    <mergeCell ref="BB50:BC50"/>
    <mergeCell ref="AZ19:BA19"/>
    <mergeCell ref="AV20:AW20"/>
    <mergeCell ref="AZ48:BA48"/>
    <mergeCell ref="BB48:BC48"/>
    <mergeCell ref="AZ49:BA49"/>
    <mergeCell ref="BB49:BC49"/>
    <mergeCell ref="AZ46:BA46"/>
    <mergeCell ref="AV24:AW24"/>
    <mergeCell ref="AZ43:BA43"/>
    <mergeCell ref="BB43:BC43"/>
    <mergeCell ref="BB46:BC46"/>
    <mergeCell ref="AZ47:BA47"/>
    <mergeCell ref="BB47:BC47"/>
    <mergeCell ref="AZ44:BA44"/>
    <mergeCell ref="BB44:BC44"/>
    <mergeCell ref="AZ45:BA45"/>
    <mergeCell ref="BB45:BC45"/>
    <mergeCell ref="AZ41:BA41"/>
    <mergeCell ref="BB41:BC41"/>
    <mergeCell ref="AZ42:BA42"/>
    <mergeCell ref="BB42:BC42"/>
    <mergeCell ref="AZ39:BA39"/>
    <mergeCell ref="BB39:BC39"/>
    <mergeCell ref="AZ40:BA40"/>
    <mergeCell ref="BB40:BC40"/>
    <mergeCell ref="AZ37:BA37"/>
    <mergeCell ref="BB37:BC37"/>
    <mergeCell ref="AZ38:BA38"/>
    <mergeCell ref="BB38:BC38"/>
    <mergeCell ref="AZ35:BA35"/>
    <mergeCell ref="BB35:BC35"/>
    <mergeCell ref="AZ36:BA36"/>
    <mergeCell ref="BB36:BC36"/>
    <mergeCell ref="AZ33:BA33"/>
    <mergeCell ref="BB33:BC33"/>
    <mergeCell ref="AZ34:BA34"/>
    <mergeCell ref="BB34:BC34"/>
    <mergeCell ref="AZ31:BA31"/>
    <mergeCell ref="BB31:BC31"/>
    <mergeCell ref="AZ32:BA32"/>
    <mergeCell ref="BB32:BC32"/>
    <mergeCell ref="AZ29:BA29"/>
    <mergeCell ref="BB29:BC29"/>
    <mergeCell ref="AZ30:BA30"/>
    <mergeCell ref="BB30:BC30"/>
    <mergeCell ref="AZ26:BA26"/>
    <mergeCell ref="BB26:BC26"/>
    <mergeCell ref="BB24:BC24"/>
    <mergeCell ref="AZ24:BA24"/>
    <mergeCell ref="AZ25:BA25"/>
    <mergeCell ref="BB25:BC25"/>
    <mergeCell ref="AZ28:BA28"/>
    <mergeCell ref="BB28:BC28"/>
    <mergeCell ref="AZ27:BA27"/>
    <mergeCell ref="BB27:BC27"/>
    <mergeCell ref="A10:A11"/>
    <mergeCell ref="B9:E9"/>
    <mergeCell ref="AW9:BB10"/>
    <mergeCell ref="AW11:BB11"/>
    <mergeCell ref="A15:E15"/>
    <mergeCell ref="A14:E14"/>
    <mergeCell ref="AZ20:BA20"/>
    <mergeCell ref="AX20:AY20"/>
    <mergeCell ref="AZ15:BA15"/>
    <mergeCell ref="T16:Z16"/>
    <mergeCell ref="F16:L16"/>
    <mergeCell ref="M16:S16"/>
    <mergeCell ref="AA16:AG16"/>
    <mergeCell ref="AH16:AN16"/>
    <mergeCell ref="AV16:BC16"/>
    <mergeCell ref="AZ23:BA23"/>
    <mergeCell ref="AX19:AY19"/>
    <mergeCell ref="AV19:AW19"/>
    <mergeCell ref="BB22:BC22"/>
    <mergeCell ref="BB18:BC18"/>
    <mergeCell ref="AV17:BC17"/>
    <mergeCell ref="BB23:BC23"/>
    <mergeCell ref="AZ21:BA21"/>
    <mergeCell ref="AZ22:BA22"/>
    <mergeCell ref="BC9:BC11"/>
    <mergeCell ref="AV9:AV11"/>
    <mergeCell ref="F17:AU18"/>
    <mergeCell ref="BB15:BC15"/>
    <mergeCell ref="BB14:BC14"/>
    <mergeCell ref="BB13:BC13"/>
    <mergeCell ref="BB12:BC12"/>
    <mergeCell ref="AZ12:BA12"/>
    <mergeCell ref="AZ13:BA13"/>
    <mergeCell ref="AZ14:BA14"/>
  </mergeCells>
  <printOptions/>
  <pageMargins left="0.5905511811023623" right="0.35433070866141736" top="0.4330708661417323" bottom="0.35433070866141736" header="0.31496062992125984" footer="0.11811023622047245"/>
  <pageSetup fitToHeight="1" fitToWidth="1" horizontalDpi="600" verticalDpi="600" orientation="landscape" paperSize="9" scale="73"/>
  <headerFooter alignWithMargins="0">
    <oddFooter>&amp;C&amp;8 30.82.321 d -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BE72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2" width="11.625" style="11" customWidth="1"/>
    <col min="3" max="3" width="3.125" style="12" customWidth="1"/>
    <col min="4" max="4" width="2.625" style="11" customWidth="1"/>
    <col min="5" max="5" width="3.125" style="11" customWidth="1"/>
    <col min="6" max="14" width="2.625" style="11" customWidth="1"/>
    <col min="15" max="50" width="2.625" style="12" customWidth="1"/>
    <col min="51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B1" s="1"/>
      <c r="C1" s="2"/>
      <c r="D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1:55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40.5" customHeight="1">
      <c r="A4" s="1"/>
      <c r="B4" s="1"/>
      <c r="C4" s="2"/>
      <c r="D4" s="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4" s="3" customFormat="1" ht="20.25" customHeight="1">
      <c r="A5" s="9" t="s">
        <v>143</v>
      </c>
      <c r="B5" s="9"/>
      <c r="C5" s="10"/>
      <c r="D5" s="9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5" s="3" customFormat="1" ht="15" customHeight="1">
      <c r="A6" s="601" t="s">
        <v>211</v>
      </c>
      <c r="B6" s="9"/>
      <c r="C6" s="10"/>
      <c r="D6" s="9"/>
      <c r="E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7.25" customHeight="1">
      <c r="A7" s="601"/>
      <c r="B7" s="9"/>
      <c r="C7" s="10"/>
      <c r="D7" s="9"/>
      <c r="E7" s="9"/>
      <c r="O7" s="1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1" ht="6" customHeight="1" thickBot="1">
      <c r="A8" s="13"/>
      <c r="O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72" t="s">
        <v>161</v>
      </c>
      <c r="B9" s="423" t="s">
        <v>29</v>
      </c>
      <c r="C9" s="406"/>
      <c r="D9" s="406"/>
      <c r="E9" s="407"/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723"/>
      <c r="AW9" s="348" t="s">
        <v>45</v>
      </c>
      <c r="AX9" s="349"/>
      <c r="AY9" s="349"/>
      <c r="AZ9" s="349"/>
      <c r="BA9" s="349"/>
      <c r="BB9" s="350"/>
      <c r="BC9" s="720"/>
    </row>
    <row r="10" spans="1:55" ht="12.75" customHeight="1">
      <c r="A10" s="712">
        <f>IF(1!A10="","",IF(F11&lt;9!F11,9!A10+1,9!A10))</f>
      </c>
      <c r="B10" s="424" t="s">
        <v>30</v>
      </c>
      <c r="C10" s="425"/>
      <c r="D10" s="425"/>
      <c r="E10" s="426"/>
      <c r="F10" s="111" t="e">
        <f>IF(9!M10="",IF(OR(AND(OR(9!L11=1,9!L11=5,9!L11=7,9!L11=8,9!L11=10,9!L11=12),9!L10&gt;30),AND(OR(9!L11=9,9!L11=11),9!L10&gt;29)),1,9!L10+1),IF(9!T10="",IF(OR(AND(OR(9!S11=1,9!S11=5,9!S11=7,9!S11=8,9!S11=10,9!S11=12),9!S10&gt;30),AND(OR(9!S11=9,9!S11=11),9!S10&gt;29)),1,9!S10+1),IF(9!AA10="",IF(OR(AND(OR(9!Z11=1,9!Z11=5,9!Z11=7,9!Z11=8,9!Z11=10,9!Z11=12),9!Z10&gt;30),AND(OR(9!Z11=9,9!Z11=11),9!Z10&gt;29)),1,9!Z10+1),IF(9!AH10="",IF(OR(AND(OR(9!AG11=1,9!AG11=5,9!AG11=7,9!AG11=8,9!AG11=10,9!AG11=12),9!AG10&gt;30),AND(OR(9!AG11=9,9!AG11=11),9!AG10&gt;29)),1,9!AG10+1),IF(9!AO10="",IF(AND(OR(9!AN11=1,9!AN11=5,9!AN11=7,9!AN11=8,9!AN11=10,9!AN11=12),9!AN10&gt;30),1,IF(AND(9!AN11=11,9!AN10&gt;29),1,9!AN10+1)))))))</f>
        <v>#VALUE!</v>
      </c>
      <c r="G10" s="111" t="e">
        <f>IF(F10="","",IF(F11=2,IF(F10&lt;28,IF(1!$L10&gt;0,F10+1,""),1),IF(OR(F11=4,F11=6,F11=9,F11=11),IF(F10&lt;30,IF(1!$L10&gt;0,F10+1,""),1),IF(F10&lt;31,IF(1!$L10&gt;0,F10+1,""),1))))</f>
        <v>#VALUE!</v>
      </c>
      <c r="H10" s="111" t="e">
        <f>IF(G10="","",IF(G11=2,IF(G10&lt;28,IF(1!$L10&gt;0,G10+1,""),1),IF(OR(G11=4,G11=6,G11=9,G11=11),IF(G10&lt;30,IF(1!$L10&gt;0,G10+1,""),1),IF(G10&lt;31,IF(1!$L10&gt;0,G10+1,""),1))))</f>
        <v>#VALUE!</v>
      </c>
      <c r="I10" s="111" t="e">
        <f>IF(H10="","",IF(H11=2,IF(H10&lt;28,IF(1!$L10&gt;0,H10+1,""),1),IF(OR(H11=4,H11=6,H11=9,H11=11),IF(H10&lt;30,IF(1!$L10&gt;0,H10+1,""),1),IF(H10&lt;31,IF(1!$L10&gt;0,H10+1,""),1))))</f>
        <v>#VALUE!</v>
      </c>
      <c r="J10" s="111" t="e">
        <f>IF(I10="","",IF(I11=2,IF(I10&lt;28,IF(1!$L10&gt;0,I10+1,""),1),IF(OR(I11=4,I11=6,I11=9,I11=11),IF(I10&lt;30,IF(1!$L10&gt;0,I10+1,""),1),IF(I10&lt;31,IF(1!$L10&gt;0,I10+1,""),1))))</f>
        <v>#VALUE!</v>
      </c>
      <c r="K10" s="111" t="e">
        <f>IF(J10="","",IF(J11=2,IF(J10&lt;28,IF(1!$L10&gt;0,J10+1,""),1),IF(OR(J11=4,J11=6,J11=9,J11=11),IF(J10&lt;30,IF(1!$L10&gt;0,J10+1,""),1),IF(J10&lt;31,IF(1!$L10&gt;0,J10+1,""),1))))</f>
        <v>#VALUE!</v>
      </c>
      <c r="L10" s="111" t="e">
        <f>IF(K10="","",IF(K11=2,IF(K10&lt;28,IF(1!$L10&gt;0,K10+1,""),1),IF(OR(K11=4,K11=6,K11=9,K11=11),IF(K10&lt;30,IF(1!$L10&gt;0,K10+1,""),1),IF(K10&lt;31,IF(1!$L10&gt;0,K10+1,""),1))))</f>
        <v>#VALUE!</v>
      </c>
      <c r="M10" s="112" t="e">
        <f>IF(L10="","",IF(AND(OR(L11=4,L11=6,L11=9,L11=11),L10=30),"",IF(AND(OR(L11=1,L11=3,L11=5,L11=7,L11=8,L11=10,L11=12),L10=31),"",IF(L10&gt;E10,IF(L11=2,IF(L10&lt;28,IF($K10&gt;0,L10+1,""),1),IF(OR(L11=4,L11=6,L11=9,L11=11),IF(L10&lt;30,IF($K10&gt;0,L10+1,""),1),IF(L10&lt;31,IF($K10&gt;0,L10+1,""),1))),""))))</f>
        <v>#VALUE!</v>
      </c>
      <c r="N10" s="111" t="e">
        <f>IF(M10="","",IF(M11=2,IF(M10&lt;28,IF(1!$L10&gt;0,M10+1,""),1),IF(OR(M11=4,M11=6,M11=9,M11=11),IF(M10&lt;30,IF(1!$L10&gt;0,M10+1,""),1),IF(M10&lt;31,IF(1!$L10&gt;0,M10+1,""),1))))</f>
        <v>#VALUE!</v>
      </c>
      <c r="O10" s="111" t="e">
        <f>IF(N10="","",IF(N11=2,IF(N10&lt;28,IF(1!$L10&gt;0,N10+1,""),1),IF(OR(N11=4,N11=6,N11=9,N11=11),IF(N10&lt;30,IF(1!$L10&gt;0,N10+1,""),1),IF(N10&lt;31,IF(1!$L10&gt;0,N10+1,""),1))))</f>
        <v>#VALUE!</v>
      </c>
      <c r="P10" s="111" t="e">
        <f>IF(O10="","",IF(O11=2,IF(O10&lt;28,IF(1!$L10&gt;0,O10+1,""),1),IF(OR(O11=4,O11=6,O11=9,O11=11),IF(O10&lt;30,IF(1!$L10&gt;0,O10+1,""),1),IF(O10&lt;31,IF(1!$L10&gt;0,O10+1,""),1))))</f>
        <v>#VALUE!</v>
      </c>
      <c r="Q10" s="111" t="e">
        <f>IF(P10="","",IF(P11=2,IF(P10&lt;28,IF(1!$L10&gt;0,P10+1,""),1),IF(OR(P11=4,P11=6,P11=9,P11=11),IF(P10&lt;30,IF(1!$L10&gt;0,P10+1,""),1),IF(P10&lt;31,IF(1!$L10&gt;0,P10+1,""),1))))</f>
        <v>#VALUE!</v>
      </c>
      <c r="R10" s="111" t="e">
        <f>IF(Q10="","",IF(Q11=2,IF(Q10&lt;28,IF(1!$L10&gt;0,Q10+1,""),1),IF(OR(Q11=4,Q11=6,Q11=9,Q11=11),IF(Q10&lt;30,IF(1!$L10&gt;0,Q10+1,""),1),IF(Q10&lt;31,IF(1!$L10&gt;0,Q10+1,""),1))))</f>
        <v>#VALUE!</v>
      </c>
      <c r="S10" s="111" t="e">
        <f>IF(R10="","",IF(R11=2,IF(R10&lt;28,IF(1!$L10&gt;0,R10+1,""),1),IF(OR(R11=4,R11=6,R11=9,R11=11),IF(R10&lt;30,IF(1!$L10&gt;0,R10+1,""),1),IF(R10&lt;31,IF(1!$L10&gt;0,R10+1,""),1))))</f>
        <v>#VALUE!</v>
      </c>
      <c r="T10" s="112" t="e">
        <f>IF(S10="","",IF(AND(OR(S11=4,S11=6,S11=9,S11=11),S10=30),"",IF(AND(OR(S11=1,S11=3,S11=5,S11=7,S11=8,S11=10,S11=12),S10=31),"",IF(S10&gt;L10,IF(S11=2,IF(S10&lt;28,IF($K10&gt;0,S10+1,""),1),IF(OR(S11=4,S11=6,S11=9,S11=11),IF(S10&lt;30,IF($K10&gt;0,S10+1,""),1),IF(S10&lt;31,IF($K10&gt;0,S10+1,""),1))),""))))</f>
        <v>#VALUE!</v>
      </c>
      <c r="U10" s="111" t="e">
        <f>IF(T10="","",IF(T11=2,IF(T10&lt;28,IF(1!$L10&gt;0,T10+1,""),1),IF(OR(T11=4,T11=6,T11=9,T11=11),IF(T10&lt;30,IF(1!$L10&gt;0,T10+1,""),1),IF(T10&lt;31,IF(1!$L10&gt;0,T10+1,""),1))))</f>
        <v>#VALUE!</v>
      </c>
      <c r="V10" s="111" t="e">
        <f>IF(U10="","",IF(U11=2,IF(U10&lt;28,IF(1!$L10&gt;0,U10+1,""),1),IF(OR(U11=4,U11=6,U11=9,U11=11),IF(U10&lt;30,IF(1!$L10&gt;0,U10+1,""),1),IF(U10&lt;31,IF(1!$L10&gt;0,U10+1,""),1))))</f>
        <v>#VALUE!</v>
      </c>
      <c r="W10" s="111" t="e">
        <f>IF(V10="","",IF(V11=2,IF(V10&lt;28,IF(1!$L10&gt;0,V10+1,""),1),IF(OR(V11=4,V11=6,V11=9,V11=11),IF(V10&lt;30,IF(1!$L10&gt;0,V10+1,""),1),IF(V10&lt;31,IF(1!$L10&gt;0,V10+1,""),1))))</f>
        <v>#VALUE!</v>
      </c>
      <c r="X10" s="111" t="e">
        <f>IF(W10="","",IF(W11=2,IF(W10&lt;28,IF(1!$L10&gt;0,W10+1,""),1),IF(OR(W11=4,W11=6,W11=9,W11=11),IF(W10&lt;30,IF(1!$L10&gt;0,W10+1,""),1),IF(W10&lt;31,IF(1!$L10&gt;0,W10+1,""),1))))</f>
        <v>#VALUE!</v>
      </c>
      <c r="Y10" s="111" t="e">
        <f>IF(X10="","",IF(X11=2,IF(X10&lt;28,IF(1!$L10&gt;0,X10+1,""),1),IF(OR(X11=4,X11=6,X11=9,X11=11),IF(X10&lt;30,IF(1!$L10&gt;0,X10+1,""),1),IF(X10&lt;31,IF(1!$L10&gt;0,X10+1,""),1))))</f>
        <v>#VALUE!</v>
      </c>
      <c r="Z10" s="111" t="e">
        <f>IF(Y10="","",IF(Y11=2,IF(Y10&lt;28,IF(1!$L10&gt;0,Y10+1,""),1),IF(OR(Y11=4,Y11=6,Y11=9,Y11=11),IF(Y10&lt;30,IF(1!$L10&gt;0,Y10+1,""),1),IF(Y10&lt;31,IF(1!$L10&gt;0,Y10+1,""),1))))</f>
        <v>#VALUE!</v>
      </c>
      <c r="AA10" s="112" t="e">
        <f>IF(Z10="","",IF(AND(OR(Z11=4,Z11=6,Z11=9,Z11=11),Z10=30),"",IF(AND(OR(Z11=1,Z11=3,Z11=5,Z11=7,Z11=8,Z11=10,Z11=12),Z10=31),"",IF(Z10&gt;S10,IF(Z11=2,IF(Z10&lt;28,IF($K10&gt;0,Z10+1,""),1),IF(OR(Z11=4,Z11=6,Z11=9,Z11=11),IF(Z10&lt;30,IF($K10&gt;0,Z10+1,""),1),IF(Z10&lt;31,IF($K10&gt;0,Z10+1,""),1))),""))))</f>
        <v>#VALUE!</v>
      </c>
      <c r="AB10" s="111" t="e">
        <f>IF(AA10="","",IF(AA11=2,IF(AA10&lt;28,IF(1!$L10&gt;0,AA10+1,""),1),IF(OR(AA11=4,AA11=6,AA11=9,AA11=11),IF(AA10&lt;30,IF(1!$L10&gt;0,AA10+1,""),1),IF(AA10&lt;31,IF(1!$L10&gt;0,AA10+1,""),1))))</f>
        <v>#VALUE!</v>
      </c>
      <c r="AC10" s="111" t="e">
        <f>IF(AB10="","",IF(AB11=2,IF(AB10&lt;28,IF(1!$L10&gt;0,AB10+1,""),1),IF(OR(AB11=4,AB11=6,AB11=9,AB11=11),IF(AB10&lt;30,IF(1!$L10&gt;0,AB10+1,""),1),IF(AB10&lt;31,IF(1!$L10&gt;0,AB10+1,""),1))))</f>
        <v>#VALUE!</v>
      </c>
      <c r="AD10" s="111" t="e">
        <f>IF(AC10="","",IF(AC11=2,IF(AC10&lt;28,IF(1!$L10&gt;0,AC10+1,""),1),IF(OR(AC11=4,AC11=6,AC11=9,AC11=11),IF(AC10&lt;30,IF(1!$L10&gt;0,AC10+1,""),1),IF(AC10&lt;31,IF(1!$L10&gt;0,AC10+1,""),1))))</f>
        <v>#VALUE!</v>
      </c>
      <c r="AE10" s="111" t="e">
        <f>IF(AD10="","",IF(AD11=2,IF(AD10&lt;28,IF(1!$L10&gt;0,AD10+1,""),1),IF(OR(AD11=4,AD11=6,AD11=9,AD11=11),IF(AD10&lt;30,IF(1!$L10&gt;0,AD10+1,""),1),IF(AD10&lt;31,IF(1!$L10&gt;0,AD10+1,""),1))))</f>
        <v>#VALUE!</v>
      </c>
      <c r="AF10" s="111" t="e">
        <f>IF(AE10="","",IF(AE11=2,IF(AE10&lt;28,IF(1!$L10&gt;0,AE10+1,""),1),IF(OR(AE11=4,AE11=6,AE11=9,AE11=11),IF(AE10&lt;30,IF(1!$L10&gt;0,AE10+1,""),1),IF(AE10&lt;31,IF(1!$L10&gt;0,AE10+1,""),1))))</f>
        <v>#VALUE!</v>
      </c>
      <c r="AG10" s="111" t="e">
        <f>IF(AF10="","",IF(AF11=2,IF(AF10&lt;28,IF(1!$L10&gt;0,AF10+1,""),1),IF(OR(AF11=4,AF11=6,AF11=9,AF11=11),IF(AF10&lt;30,IF(1!$L10&gt;0,AF10+1,""),1),IF(AF10&lt;31,IF(1!$L10&gt;0,AF10+1,""),1))))</f>
        <v>#VALUE!</v>
      </c>
      <c r="AH10" s="112" t="e">
        <f>IF(AG10="","",IF(AND(OR(AG11=4,AG11=6,AG11=9,AG11=11),AG10=30),"",IF(AND(OR(AG11=1,AG11=3,AG11=5,AG11=7,AG11=8,AG11=10,AG11=12),AG10=31),"",IF(AG10&gt;Z10,IF(AG11=2,IF(AG10&lt;28,IF($K10&gt;0,AG10+1,""),1),IF(OR(AG11=4,AG11=6,AG11=9,AG11=11),IF(AG10&lt;30,IF($K10&gt;0,AG10+1,""),1),IF(AG10&lt;31,IF($K10&gt;0,AG10+1,""),1))),""))))</f>
        <v>#VALUE!</v>
      </c>
      <c r="AI10" s="111" t="e">
        <f>IF(AH10="","",IF(AH11=2,IF(AH10&lt;28,IF(1!$L10&gt;0,AH10+1,""),1),IF(OR(AH11=4,AH11=6,AH11=9,AH11=11),IF(AH10&lt;30,IF(1!$L10&gt;0,AH10+1,""),1),IF(AH10&lt;31,IF(1!$L10&gt;0,AH10+1,""),1))))</f>
        <v>#VALUE!</v>
      </c>
      <c r="AJ10" s="111" t="e">
        <f>IF(AI10="","",IF(AI11=2,IF(AI10&lt;28,IF(1!$L10&gt;0,AI10+1,""),1),IF(OR(AI11=4,AI11=6,AI11=9,AI11=11),IF(AI10&lt;30,IF(1!$L10&gt;0,AI10+1,""),1),IF(AI10&lt;31,IF(1!$L10&gt;0,AI10+1,""),1))))</f>
        <v>#VALUE!</v>
      </c>
      <c r="AK10" s="111" t="e">
        <f>IF(AJ10="","",IF(AJ11=2,IF(AJ10&lt;28,IF(1!$L10&gt;0,AJ10+1,""),1),IF(OR(AJ11=4,AJ11=6,AJ11=9,AJ11=11),IF(AJ10&lt;30,IF(1!$L10&gt;0,AJ10+1,""),1),IF(AJ10&lt;31,IF(1!$L10&gt;0,AJ10+1,""),1))))</f>
        <v>#VALUE!</v>
      </c>
      <c r="AL10" s="111" t="e">
        <f>IF(AK10="","",IF(AK11=2,IF(AK10&lt;28,IF(1!$L10&gt;0,AK10+1,""),1),IF(OR(AK11=4,AK11=6,AK11=9,AK11=11),IF(AK10&lt;30,IF(1!$L10&gt;0,AK10+1,""),1),IF(AK10&lt;31,IF(1!$L10&gt;0,AK10+1,""),1))))</f>
        <v>#VALUE!</v>
      </c>
      <c r="AM10" s="111" t="e">
        <f>IF(AL10="","",IF(AL11=2,IF(AL10&lt;28,IF(1!$L10&gt;0,AL10+1,""),1),IF(OR(AL11=4,AL11=6,AL11=9,AL11=11),IF(AL10&lt;30,IF(1!$L10&gt;0,AL10+1,""),1),IF(AL10&lt;31,IF(1!$L10&gt;0,AL10+1,""),1))))</f>
        <v>#VALUE!</v>
      </c>
      <c r="AN10" s="111" t="e">
        <f>IF(AM10="","",IF(AM11=2,IF(AM10&lt;28,IF(1!$L10&gt;0,AM10+1,""),1),IF(OR(AM11=4,AM11=6,AM11=9,AM11=11),IF(AM10&lt;30,IF(1!$L10&gt;0,AM10+1,""),1),IF(AM10&lt;31,IF(1!$L10&gt;0,AM10+1,""),1))))</f>
        <v>#VALUE!</v>
      </c>
      <c r="AO10" s="112" t="e">
        <f>IF(AN10="","",IF(AND(OR(AN11=4,AN11=6,AN11=9,AN11=11),AN10=30),"",IF(AND(OR(AN11=1,AN11=3,AN11=5,AN11=7,AN11=8,AN11=10,AN11=12),AN10=31),"",IF(AN10&gt;AG10,IF(AN11=2,IF(AN10&lt;28,IF($K10&gt;0,AN10+1,""),1),IF(OR(AN11=4,AN11=6,AN11=9,AN11=11),IF(AN10&lt;30,IF($K10&gt;0,AN10+1,""),1),IF(AN10&lt;31,IF($K10&gt;0,AN10+1,""),1))),""))))</f>
        <v>#VALUE!</v>
      </c>
      <c r="AP10" s="111" t="e">
        <f>IF(AO10="","",IF(AO11=2,IF(AO10&lt;28,IF(1!$L10&gt;0,AO10+1,""),1),IF(OR(AO11=4,AO11=6,AO11=9,AO11=11),IF(AO10&lt;30,IF(1!$L10&gt;0,AO10+1,""),1),IF(AO10&lt;31,IF(1!$L10&gt;0,AO10+1,""),1))))</f>
        <v>#VALUE!</v>
      </c>
      <c r="AQ10" s="111" t="e">
        <f>IF(AP10="","",IF(AP11=2,IF(AP10&lt;28,IF(1!$L10&gt;0,AP10+1,""),1),IF(OR(AP11=4,AP11=6,AP11=9,AP11=11),IF(AP10&lt;30,IF(1!$L10&gt;0,AP10+1,""),1),IF(AP10&lt;31,IF(1!$L10&gt;0,AP10+1,""),1))))</f>
        <v>#VALUE!</v>
      </c>
      <c r="AR10" s="111" t="e">
        <f>IF(AQ10="","",IF(AQ11=2,IF(AQ10&lt;28,IF(1!$L10&gt;0,AQ10+1,""),1),IF(OR(AQ11=4,AQ11=6,AQ11=9,AQ11=11),IF(AQ10&lt;30,IF(1!$L10&gt;0,AQ10+1,""),1),IF(AQ10&lt;31,IF(1!$L10&gt;0,AQ10+1,""),1))))</f>
        <v>#VALUE!</v>
      </c>
      <c r="AS10" s="111" t="e">
        <f>IF(AR10="","",IF(AR11=2,IF(AR10&lt;28,IF(1!$L10&gt;0,AR10+1,""),1),IF(OR(AR11=4,AR11=6,AR11=9,AR11=11),IF(AR10&lt;30,IF(1!$L10&gt;0,AR10+1,""),1),IF(AR10&lt;31,IF(1!$L10&gt;0,AR10+1,""),1))))</f>
        <v>#VALUE!</v>
      </c>
      <c r="AT10" s="111" t="e">
        <f>IF(AS10="","",IF(AS11=2,IF(AS10&lt;28,IF(1!$L10&gt;0,AS10+1,""),1),IF(OR(AS11=4,AS11=6,AS11=9,AS11=11),IF(AS10&lt;30,IF(1!$L10&gt;0,AS10+1,""),1),IF(AS10&lt;31,IF(1!$L10&gt;0,AS10+1,""),1))))</f>
        <v>#VALUE!</v>
      </c>
      <c r="AU10" s="111" t="e">
        <f>IF(AT10="","",IF(AT11=2,IF(AT10&lt;28,IF(1!$L10&gt;0,AT10+1,""),1),IF(OR(AT11=4,AT11=6,AT11=9,AT11=11),IF(AT10&lt;30,IF(1!$L10&gt;0,AT10+1,""),1),IF(AT10&lt;31,IF(1!$L10&gt;0,AT10+1,""),1))))</f>
        <v>#VALUE!</v>
      </c>
      <c r="AV10" s="724"/>
      <c r="AW10" s="351"/>
      <c r="AX10" s="352"/>
      <c r="AY10" s="352"/>
      <c r="AZ10" s="352"/>
      <c r="BA10" s="352"/>
      <c r="BB10" s="353"/>
      <c r="BC10" s="721"/>
    </row>
    <row r="11" spans="1:55" ht="12.75" customHeight="1" thickBot="1">
      <c r="A11" s="713"/>
      <c r="B11" s="427" t="s">
        <v>31</v>
      </c>
      <c r="C11" s="428"/>
      <c r="D11" s="428"/>
      <c r="E11" s="429"/>
      <c r="F11" s="113" t="e">
        <f>IF(F10="","",IF(9!M11="",IF(F10&gt;9!L10,9!L11,9!L11+1),IF(9!T11="",IF(F10&gt;9!S10,9!S11,9!S11+1),IF(9!AA10="",IF(F10&gt;9!Z10,9!Z11,9!Z11+1),IF(9!AH11="",IF(F10&gt;9!AG10,9!AG11,9!AG11+1),IF(9!AO11="",IF(F10&gt;9!AN10,9!AN11,9!AN11+1),9!AU11+1))))))</f>
        <v>#VALUE!</v>
      </c>
      <c r="G11" s="114" t="e">
        <f aca="true" t="shared" si="0" ref="G11:AU11">IF(G10="","",IF(F11&lt;&gt;"",IF(AND(F10=31,F11=12),1,IF(G10&gt;F10,F11,F11+1))))</f>
        <v>#VALUE!</v>
      </c>
      <c r="H11" s="114" t="e">
        <f t="shared" si="0"/>
        <v>#VALUE!</v>
      </c>
      <c r="I11" s="114" t="e">
        <f t="shared" si="0"/>
        <v>#VALUE!</v>
      </c>
      <c r="J11" s="114" t="e">
        <f t="shared" si="0"/>
        <v>#VALUE!</v>
      </c>
      <c r="K11" s="114" t="e">
        <f t="shared" si="0"/>
        <v>#VALUE!</v>
      </c>
      <c r="L11" s="114" t="e">
        <f t="shared" si="0"/>
        <v>#VALUE!</v>
      </c>
      <c r="M11" s="115" t="e">
        <f t="shared" si="0"/>
        <v>#VALUE!</v>
      </c>
      <c r="N11" s="114" t="e">
        <f t="shared" si="0"/>
        <v>#VALUE!</v>
      </c>
      <c r="O11" s="114" t="e">
        <f t="shared" si="0"/>
        <v>#VALUE!</v>
      </c>
      <c r="P11" s="114" t="e">
        <f t="shared" si="0"/>
        <v>#VALUE!</v>
      </c>
      <c r="Q11" s="114" t="e">
        <f t="shared" si="0"/>
        <v>#VALUE!</v>
      </c>
      <c r="R11" s="114" t="e">
        <f t="shared" si="0"/>
        <v>#VALUE!</v>
      </c>
      <c r="S11" s="116" t="e">
        <f t="shared" si="0"/>
        <v>#VALUE!</v>
      </c>
      <c r="T11" s="115" t="e">
        <f t="shared" si="0"/>
        <v>#VALUE!</v>
      </c>
      <c r="U11" s="114" t="e">
        <f t="shared" si="0"/>
        <v>#VALUE!</v>
      </c>
      <c r="V11" s="114" t="e">
        <f t="shared" si="0"/>
        <v>#VALUE!</v>
      </c>
      <c r="W11" s="114" t="e">
        <f t="shared" si="0"/>
        <v>#VALUE!</v>
      </c>
      <c r="X11" s="114" t="e">
        <f t="shared" si="0"/>
        <v>#VALUE!</v>
      </c>
      <c r="Y11" s="114" t="e">
        <f t="shared" si="0"/>
        <v>#VALUE!</v>
      </c>
      <c r="Z11" s="116" t="e">
        <f t="shared" si="0"/>
        <v>#VALUE!</v>
      </c>
      <c r="AA11" s="115" t="e">
        <f t="shared" si="0"/>
        <v>#VALUE!</v>
      </c>
      <c r="AB11" s="114" t="e">
        <f t="shared" si="0"/>
        <v>#VALUE!</v>
      </c>
      <c r="AC11" s="114" t="e">
        <f t="shared" si="0"/>
        <v>#VALUE!</v>
      </c>
      <c r="AD11" s="114" t="e">
        <f t="shared" si="0"/>
        <v>#VALUE!</v>
      </c>
      <c r="AE11" s="114" t="e">
        <f t="shared" si="0"/>
        <v>#VALUE!</v>
      </c>
      <c r="AF11" s="114" t="e">
        <f t="shared" si="0"/>
        <v>#VALUE!</v>
      </c>
      <c r="AG11" s="116" t="e">
        <f t="shared" si="0"/>
        <v>#VALUE!</v>
      </c>
      <c r="AH11" s="115" t="e">
        <f t="shared" si="0"/>
        <v>#VALUE!</v>
      </c>
      <c r="AI11" s="114" t="e">
        <f t="shared" si="0"/>
        <v>#VALUE!</v>
      </c>
      <c r="AJ11" s="114" t="e">
        <f t="shared" si="0"/>
        <v>#VALUE!</v>
      </c>
      <c r="AK11" s="114" t="e">
        <f t="shared" si="0"/>
        <v>#VALUE!</v>
      </c>
      <c r="AL11" s="114" t="e">
        <f t="shared" si="0"/>
        <v>#VALUE!</v>
      </c>
      <c r="AM11" s="114" t="e">
        <f t="shared" si="0"/>
        <v>#VALUE!</v>
      </c>
      <c r="AN11" s="116" t="e">
        <f t="shared" si="0"/>
        <v>#VALUE!</v>
      </c>
      <c r="AO11" s="115" t="e">
        <f t="shared" si="0"/>
        <v>#VALUE!</v>
      </c>
      <c r="AP11" s="114" t="e">
        <f t="shared" si="0"/>
        <v>#VALUE!</v>
      </c>
      <c r="AQ11" s="114" t="e">
        <f t="shared" si="0"/>
        <v>#VALUE!</v>
      </c>
      <c r="AR11" s="114" t="e">
        <f t="shared" si="0"/>
        <v>#VALUE!</v>
      </c>
      <c r="AS11" s="114" t="e">
        <f t="shared" si="0"/>
        <v>#VALUE!</v>
      </c>
      <c r="AT11" s="114" t="e">
        <f t="shared" si="0"/>
        <v>#VALUE!</v>
      </c>
      <c r="AU11" s="116" t="e">
        <f t="shared" si="0"/>
        <v>#VALUE!</v>
      </c>
      <c r="AV11" s="725"/>
      <c r="AW11" s="354">
        <f>IF(OR(MAX($F$12:$AU$15)&gt;1,MAX($F$19:$AU$24)&gt;1,MAX($F$26:$AU$49)&gt;1),0,IF(9!AW11&gt;0,IF(SUM(F16:AU16)&gt;0,(IF(F16=1,SUM(F12:L13),0)+IF(M16=1,SUM(M12:S13),0)+IF(T16=1,SUM(T12:Z13),0)+IF(AA16=1,SUM(AA12:AG13),0)+IF(AH16=1,SUM(AH12:AN13),0)+IF(AO16=1,SUM(AO12:AU13),0)+1!BD12+2!BD12+3!BD12+4!BD12+5!BD12+6!BD12+7!BD12+8!BD12+9!BD12)/(SUM(F16:AU16)+1!BD16+2!BD16+3!BD16+4!BD16+5!BD16+6!BD16+7!BD16+8!BD16+9!BD16),9!AW11),IF(SUM(F16:AU16)&gt;0,((IF(F16=1,SUM(F12:L13),0)+IF(M16=1,SUM(M12:S13),0)+IF(T16=1,SUM(T12:Z13),0)+IF(AA16=1,SUM(AA12:AG13),0)+IF(AH16=1,SUM(AH12:AN13),0)+IF(AO16=1,SUM(AO12:AU13),0))/SUM(F16:AU16)),9!AW11)))</f>
        <v>0</v>
      </c>
      <c r="AX11" s="355"/>
      <c r="AY11" s="355"/>
      <c r="AZ11" s="355"/>
      <c r="BA11" s="355"/>
      <c r="BB11" s="356"/>
      <c r="BC11" s="722"/>
    </row>
    <row r="12" spans="1:56" ht="12.75" customHeight="1" thickTop="1">
      <c r="A12" s="405" t="s">
        <v>34</v>
      </c>
      <c r="B12" s="406"/>
      <c r="C12" s="406"/>
      <c r="D12" s="406"/>
      <c r="E12" s="407"/>
      <c r="F12" s="17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21"/>
      <c r="T12" s="22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21"/>
      <c r="AH12" s="22"/>
      <c r="AI12" s="18"/>
      <c r="AJ12" s="18"/>
      <c r="AK12" s="18"/>
      <c r="AL12" s="18"/>
      <c r="AM12" s="18"/>
      <c r="AN12" s="19"/>
      <c r="AO12" s="20"/>
      <c r="AP12" s="18"/>
      <c r="AQ12" s="18"/>
      <c r="AR12" s="18"/>
      <c r="AS12" s="18"/>
      <c r="AT12" s="18"/>
      <c r="AU12" s="21"/>
      <c r="AV12" s="15" t="s">
        <v>50</v>
      </c>
      <c r="AW12" s="73"/>
      <c r="AX12" s="74"/>
      <c r="AY12" s="74"/>
      <c r="AZ12" s="714">
        <f>IF(OR(MAX($F$12:$AU$15)&gt;1,MAX($F$19:$AU$24)&gt;1,MAX($F$26:$AU$49)&gt;1),0,SUM(F12:AU12))</f>
        <v>0</v>
      </c>
      <c r="BA12" s="715"/>
      <c r="BB12" s="432">
        <f>SUM(F12:AU12)+9!BB12</f>
        <v>0</v>
      </c>
      <c r="BC12" s="433"/>
      <c r="BD12" s="127">
        <f>IF(F16=1,SUM(F12:L13),0)+IF(M16=1,SUM(M12:S13),0)+IF(T16=1,SUM(T12:Z13),0)+IF(AA16=1,SUM(AA12:AG13),0)+IF(AH16=1,SUM(AH12:AN13),0)+IF(AO16=1,SUM(AO12:AU13),0)</f>
        <v>0</v>
      </c>
    </row>
    <row r="13" spans="1:56" ht="12.75" customHeight="1" thickBot="1">
      <c r="A13" s="677" t="s">
        <v>35</v>
      </c>
      <c r="B13" s="678"/>
      <c r="C13" s="678"/>
      <c r="D13" s="678"/>
      <c r="E13" s="679"/>
      <c r="F13" s="23"/>
      <c r="G13" s="24"/>
      <c r="H13" s="24"/>
      <c r="I13" s="24"/>
      <c r="J13" s="24"/>
      <c r="K13" s="24"/>
      <c r="L13" s="25"/>
      <c r="M13" s="26"/>
      <c r="N13" s="24"/>
      <c r="O13" s="24"/>
      <c r="P13" s="24"/>
      <c r="Q13" s="24"/>
      <c r="R13" s="24"/>
      <c r="S13" s="27"/>
      <c r="T13" s="28"/>
      <c r="U13" s="24"/>
      <c r="V13" s="24"/>
      <c r="W13" s="24"/>
      <c r="X13" s="24"/>
      <c r="Y13" s="24"/>
      <c r="Z13" s="25"/>
      <c r="AA13" s="26"/>
      <c r="AB13" s="24"/>
      <c r="AC13" s="24"/>
      <c r="AD13" s="24"/>
      <c r="AE13" s="24"/>
      <c r="AF13" s="24"/>
      <c r="AG13" s="27"/>
      <c r="AH13" s="28"/>
      <c r="AI13" s="24"/>
      <c r="AJ13" s="24"/>
      <c r="AK13" s="24"/>
      <c r="AL13" s="24"/>
      <c r="AM13" s="24"/>
      <c r="AN13" s="25"/>
      <c r="AO13" s="26"/>
      <c r="AP13" s="24"/>
      <c r="AQ13" s="24"/>
      <c r="AR13" s="24"/>
      <c r="AS13" s="24"/>
      <c r="AT13" s="24"/>
      <c r="AU13" s="27"/>
      <c r="AV13" s="61" t="s">
        <v>51</v>
      </c>
      <c r="AW13" s="75"/>
      <c r="AX13" s="75"/>
      <c r="AY13" s="75"/>
      <c r="AZ13" s="707">
        <f>IF(OR(MAX($F$12:$AU$15)&gt;1,MAX($F$19:$AU$24)&gt;1,MAX($F$26:$AU$49)&gt;1),0,SUM(F13:AU13))</f>
        <v>0</v>
      </c>
      <c r="BA13" s="708"/>
      <c r="BB13" s="440">
        <f>SUM(F13:AU13)+9!BB13</f>
        <v>0</v>
      </c>
      <c r="BC13" s="441"/>
      <c r="BD13" s="127"/>
    </row>
    <row r="14" spans="1:56" ht="13.5" thickBot="1" thickTop="1">
      <c r="A14" s="357" t="s">
        <v>80</v>
      </c>
      <c r="B14" s="358"/>
      <c r="C14" s="358"/>
      <c r="D14" s="358"/>
      <c r="E14" s="522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30"/>
      <c r="R14" s="30"/>
      <c r="S14" s="33"/>
      <c r="T14" s="34"/>
      <c r="U14" s="30"/>
      <c r="V14" s="30"/>
      <c r="W14" s="30"/>
      <c r="X14" s="30"/>
      <c r="Y14" s="30"/>
      <c r="Z14" s="31"/>
      <c r="AA14" s="32"/>
      <c r="AB14" s="30"/>
      <c r="AC14" s="30"/>
      <c r="AD14" s="30"/>
      <c r="AE14" s="30"/>
      <c r="AF14" s="30"/>
      <c r="AG14" s="33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9"/>
      <c r="AV14" s="16" t="s">
        <v>81</v>
      </c>
      <c r="AW14" s="76"/>
      <c r="AX14" s="76"/>
      <c r="AY14" s="76"/>
      <c r="AZ14" s="709">
        <f>IF(OR(MAX($F$12:$AU$15)&gt;1,MAX($F$19:$AU$24)&gt;1,MAX($F$26:$AU$49)&gt;1),0,SUM(F14:AU14))</f>
        <v>0</v>
      </c>
      <c r="BA14" s="710"/>
      <c r="BB14" s="430">
        <f>SUM(F14:AU14)+9!BB14</f>
        <v>0</v>
      </c>
      <c r="BC14" s="431"/>
      <c r="BD14" s="127"/>
    </row>
    <row r="15" spans="1:56" ht="13.5" thickBot="1" thickTop="1">
      <c r="A15" s="357" t="s">
        <v>106</v>
      </c>
      <c r="B15" s="358"/>
      <c r="C15" s="358"/>
      <c r="D15" s="358"/>
      <c r="E15" s="52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30"/>
      <c r="R15" s="30"/>
      <c r="S15" s="33"/>
      <c r="T15" s="34"/>
      <c r="U15" s="30"/>
      <c r="V15" s="30"/>
      <c r="W15" s="30"/>
      <c r="X15" s="30"/>
      <c r="Y15" s="30"/>
      <c r="Z15" s="31"/>
      <c r="AA15" s="32"/>
      <c r="AB15" s="30"/>
      <c r="AC15" s="30"/>
      <c r="AD15" s="30"/>
      <c r="AE15" s="30"/>
      <c r="AF15" s="30"/>
      <c r="AG15" s="33"/>
      <c r="AH15" s="35"/>
      <c r="AI15" s="36"/>
      <c r="AJ15" s="36"/>
      <c r="AK15" s="36"/>
      <c r="AL15" s="36"/>
      <c r="AM15" s="36"/>
      <c r="AN15" s="37"/>
      <c r="AO15" s="38"/>
      <c r="AP15" s="36"/>
      <c r="AQ15" s="36"/>
      <c r="AR15" s="36"/>
      <c r="AS15" s="36"/>
      <c r="AT15" s="36"/>
      <c r="AU15" s="39"/>
      <c r="AV15" s="16" t="s">
        <v>111</v>
      </c>
      <c r="AW15" s="76"/>
      <c r="AX15" s="76"/>
      <c r="AY15" s="76"/>
      <c r="AZ15" s="709">
        <f>IF(OR(MAX($F$12:$AU$15)&gt;1,MAX($F$19:$AU$24)&gt;1,MAX($F$26:$AU$49)&gt;1),0,SUM(F15:AU15))</f>
        <v>0</v>
      </c>
      <c r="BA15" s="710"/>
      <c r="BB15" s="430">
        <f>SUM(F15:AU15)+9!BB15</f>
        <v>0</v>
      </c>
      <c r="BC15" s="431"/>
      <c r="BD15" s="127"/>
    </row>
    <row r="16" spans="1:56" ht="13.5" thickBot="1" thickTop="1">
      <c r="A16" s="357" t="s">
        <v>44</v>
      </c>
      <c r="B16" s="358"/>
      <c r="C16" s="358"/>
      <c r="D16" s="358"/>
      <c r="E16" s="522"/>
      <c r="F16" s="718">
        <f>IF(SUM(F12:L15)&lt;&gt;0,1,"")</f>
      </c>
      <c r="G16" s="704"/>
      <c r="H16" s="704"/>
      <c r="I16" s="704"/>
      <c r="J16" s="704"/>
      <c r="K16" s="704"/>
      <c r="L16" s="704"/>
      <c r="M16" s="704">
        <f>IF(SUM(M12:S15)&lt;&gt;0,1,"")</f>
      </c>
      <c r="N16" s="704"/>
      <c r="O16" s="704"/>
      <c r="P16" s="704"/>
      <c r="Q16" s="704"/>
      <c r="R16" s="704"/>
      <c r="S16" s="704"/>
      <c r="T16" s="704">
        <f>IF(SUM(T12:Z15)&lt;&gt;0,1,"")</f>
      </c>
      <c r="U16" s="704"/>
      <c r="V16" s="704"/>
      <c r="W16" s="704"/>
      <c r="X16" s="704"/>
      <c r="Y16" s="704"/>
      <c r="Z16" s="704"/>
      <c r="AA16" s="704">
        <f>IF(SUM(AA12:AG15)&lt;&gt;0,1,"")</f>
      </c>
      <c r="AB16" s="704"/>
      <c r="AC16" s="704"/>
      <c r="AD16" s="704"/>
      <c r="AE16" s="704"/>
      <c r="AF16" s="704"/>
      <c r="AG16" s="704"/>
      <c r="AH16" s="704">
        <f>IF(SUM(AH12:AN15)&lt;&gt;0,1,"")</f>
      </c>
      <c r="AI16" s="704"/>
      <c r="AJ16" s="704"/>
      <c r="AK16" s="704"/>
      <c r="AL16" s="704"/>
      <c r="AM16" s="704"/>
      <c r="AN16" s="704"/>
      <c r="AO16" s="704">
        <f>IF(SUM(AO12:AU15)&lt;&gt;0,1,"")</f>
      </c>
      <c r="AP16" s="704"/>
      <c r="AQ16" s="704"/>
      <c r="AR16" s="704"/>
      <c r="AS16" s="704"/>
      <c r="AT16" s="704"/>
      <c r="AU16" s="704"/>
      <c r="AV16" s="726"/>
      <c r="AW16" s="473"/>
      <c r="AX16" s="473"/>
      <c r="AY16" s="473"/>
      <c r="AZ16" s="473"/>
      <c r="BA16" s="473"/>
      <c r="BB16" s="473"/>
      <c r="BC16" s="727"/>
      <c r="BD16" s="127">
        <f>SUM(F16:AU16)</f>
        <v>0</v>
      </c>
    </row>
    <row r="17" spans="1:55" s="67" customFormat="1" ht="12.75" customHeight="1" thickTop="1">
      <c r="A17" s="533" t="s">
        <v>130</v>
      </c>
      <c r="B17" s="337" t="s">
        <v>131</v>
      </c>
      <c r="C17" s="335" t="s">
        <v>18</v>
      </c>
      <c r="D17" s="705" t="s">
        <v>163</v>
      </c>
      <c r="E17" s="573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336"/>
      <c r="C18" s="330"/>
      <c r="D18" s="706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55">
        <f>IF(1!$Y$5=1,"",IF(1!B19&lt;&gt;"",1!B19,""))</f>
      </c>
      <c r="B19" s="97">
        <f>IF(1!$Y$5=1,"",IF(1!C19&lt;&gt;"",1!C19,""))</f>
      </c>
      <c r="C19" s="156">
        <f>IF(1!$Y$5=1,"",IF(1!D19&lt;&gt;"",1!D19,""))</f>
      </c>
      <c r="D19" s="156">
        <f>IF(1!$Y$5=1,"",IF(1!E19&lt;&gt;"",1!E19,""))</f>
      </c>
      <c r="E19" s="78">
        <f>9!BB19</f>
        <v>0</v>
      </c>
      <c r="F19" s="12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7">
        <f>IF(OR(MAX($F$12:$AU$15)&gt;1,MAX($F$19:$AU$24)&gt;1,MAX($F$26:$AU$49)&gt;1),0,SUMPRODUCT(F$12:AU$12,F19:AU19)+SUMPRODUCT(F$13:AU$13,F19:AU19)+9!AV19)</f>
        <v>0</v>
      </c>
      <c r="AW19" s="446"/>
      <c r="AX19" s="492">
        <f>IF(OR(MAX($F$12:$AU$15)&gt;1,MAX($F$19:$AU$24)&gt;1,MAX($F$26:$AU$49)&gt;1),0,SUMPRODUCT(F$14:AU$14,F19:AU19)+9!AX19)</f>
        <v>0</v>
      </c>
      <c r="AY19" s="492"/>
      <c r="AZ19" s="719">
        <f>IF(OR(MAX($F$12:$AU$15)&gt;1,MAX($F$19:$AU$24)&gt;1,MAX($F$26:$AU$49)&gt;1),0,SUMPRODUCT(F$15:AU$15,F19:AU19)+9!AZ19)</f>
        <v>0</v>
      </c>
      <c r="BA19" s="703"/>
      <c r="BB19" s="702">
        <f aca="true" t="shared" si="1" ref="BB19:BB24">SUM(AV19:BA19)</f>
        <v>0</v>
      </c>
      <c r="BC19" s="703"/>
    </row>
    <row r="20" spans="1:55" ht="12.75" customHeight="1">
      <c r="A20" s="96">
        <f>IF(1!$Y$5=1,"",IF(1!B20&lt;&gt;"",1!B20,""))</f>
      </c>
      <c r="B20" s="98">
        <f>IF(1!$Y$5=1,"",IF(1!C20&lt;&gt;"",1!C20,""))</f>
      </c>
      <c r="C20" s="77">
        <f>IF(1!$Y$5=1,"",IF(1!D20&lt;&gt;"",1!D20,""))</f>
      </c>
      <c r="D20" s="77">
        <f>IF(1!$Y$5=1,"",IF(1!E20&lt;&gt;"",1!E20,""))</f>
      </c>
      <c r="E20" s="78">
        <f>9!BB20</f>
        <v>0</v>
      </c>
      <c r="F20" s="8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47">
        <f>IF(OR(MAX($F$12:$AU$15)&gt;1,MAX($F$19:$AU$24)&gt;1,MAX($F$26:$AU$49)&gt;1),0,SUMPRODUCT(F$12:AU$12,F20:AU20)+SUMPRODUCT(F$13:AU$13,F20:AU20)+9!AV20)</f>
        <v>0</v>
      </c>
      <c r="AW20" s="446"/>
      <c r="AX20" s="448">
        <f>IF(OR(MAX($F$12:$AU$15)&gt;1,MAX($F$19:$AU$24)&gt;1,MAX($F$26:$AU$49)&gt;1),0,SUMPRODUCT(F$14:AU$14,F20:AU20)+9!AX20)</f>
        <v>0</v>
      </c>
      <c r="AY20" s="448"/>
      <c r="AZ20" s="448">
        <f>IF(OR(MAX($F$12:$AU$15)&gt;1,MAX($F$19:$AU$24)&gt;1,MAX($F$26:$AU$49)&gt;1),0,SUMPRODUCT(F$15:AU$15,F20:AU20)+9!AZ20)</f>
        <v>0</v>
      </c>
      <c r="BA20" s="451"/>
      <c r="BB20" s="447">
        <f t="shared" si="1"/>
        <v>0</v>
      </c>
      <c r="BC20" s="451"/>
    </row>
    <row r="21" spans="1:55" ht="12.75" customHeight="1">
      <c r="A21" s="96">
        <f>IF(1!$Y$5=1,"",IF(1!B21&lt;&gt;"",1!B21,""))</f>
      </c>
      <c r="B21" s="98">
        <f>IF(1!$Y$5=1,"",IF(1!C21&lt;&gt;"",1!C21,""))</f>
      </c>
      <c r="C21" s="77">
        <f>IF(1!$Y$5=1,"",IF(1!D21&lt;&gt;"",1!D21,""))</f>
      </c>
      <c r="D21" s="77">
        <f>IF(1!$Y$5=1,"",IF(1!E21&lt;&gt;"",1!E21,""))</f>
      </c>
      <c r="E21" s="78">
        <f>9!BB21</f>
        <v>0</v>
      </c>
      <c r="F21" s="8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47">
        <f>IF(OR(MAX($F$12:$AU$15)&gt;1,MAX($F$19:$AU$24)&gt;1,MAX($F$26:$AU$49)&gt;1),0,SUMPRODUCT(F$12:AU$12,F21:AU21)+SUMPRODUCT(F$13:AU$13,F21:AU21)+9!AV21)</f>
        <v>0</v>
      </c>
      <c r="AW21" s="446"/>
      <c r="AX21" s="448">
        <f>IF(OR(MAX($F$12:$AU$15)&gt;1,MAX($F$19:$AU$24)&gt;1,MAX($F$26:$AU$49)&gt;1),0,SUMPRODUCT(F$14:AU$14,F21:AU21)+9!AX21)</f>
        <v>0</v>
      </c>
      <c r="AY21" s="448"/>
      <c r="AZ21" s="448">
        <f>IF(OR(MAX($F$12:$AU$15)&gt;1,MAX($F$19:$AU$24)&gt;1,MAX($F$26:$AU$49)&gt;1),0,SUMPRODUCT(F$15:AU$15,F21:AU21)+9!AZ21)</f>
        <v>0</v>
      </c>
      <c r="BA21" s="451"/>
      <c r="BB21" s="447">
        <f t="shared" si="1"/>
        <v>0</v>
      </c>
      <c r="BC21" s="451"/>
    </row>
    <row r="22" spans="1:55" ht="12.75" customHeight="1">
      <c r="A22" s="96">
        <f>IF(1!$Y$5=1,"",IF(1!B22&lt;&gt;"",1!B22,""))</f>
      </c>
      <c r="B22" s="98">
        <f>IF(1!$Y$5=1,"",IF(1!C22&lt;&gt;"",1!C22,""))</f>
      </c>
      <c r="C22" s="77">
        <f>IF(1!$Y$5=1,"",IF(1!D22&lt;&gt;"",1!D22,""))</f>
      </c>
      <c r="D22" s="77">
        <f>IF(1!$Y$5=1,"",IF(1!E22&lt;&gt;"",1!E22,""))</f>
      </c>
      <c r="E22" s="78">
        <f>9!BB22</f>
        <v>0</v>
      </c>
      <c r="F22" s="81"/>
      <c r="G22" s="42"/>
      <c r="H22" s="42"/>
      <c r="I22" s="42"/>
      <c r="J22" s="42"/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47">
        <f>IF(OR(MAX($F$12:$AU$15)&gt;1,MAX($F$19:$AU$24)&gt;1,MAX($F$26:$AU$49)&gt;1),0,SUMPRODUCT(F$12:AU$12,F22:AU22)+SUMPRODUCT(F$13:AU$13,F22:AU22)+9!AV22)</f>
        <v>0</v>
      </c>
      <c r="AW22" s="446"/>
      <c r="AX22" s="448">
        <f>IF(OR(MAX($F$12:$AU$15)&gt;1,MAX($F$19:$AU$24)&gt;1,MAX($F$26:$AU$49)&gt;1),0,SUMPRODUCT(F$14:AU$14,F22:AU22)+9!AX22)</f>
        <v>0</v>
      </c>
      <c r="AY22" s="448"/>
      <c r="AZ22" s="448">
        <f>IF(OR(MAX($F$12:$AU$15)&gt;1,MAX($F$19:$AU$24)&gt;1,MAX($F$26:$AU$49)&gt;1),0,SUMPRODUCT(F$15:AU$15,F22:AU22)+9!AZ22)</f>
        <v>0</v>
      </c>
      <c r="BA22" s="451"/>
      <c r="BB22" s="447">
        <f t="shared" si="1"/>
        <v>0</v>
      </c>
      <c r="BC22" s="451"/>
    </row>
    <row r="23" spans="1:55" ht="12.75" customHeight="1">
      <c r="A23" s="96">
        <f>IF(1!$Y$5=1,"",IF(1!B23&lt;&gt;"",1!B23,""))</f>
      </c>
      <c r="B23" s="98">
        <f>IF(1!$Y$5=1,"",IF(1!C23&lt;&gt;"",1!C23,""))</f>
      </c>
      <c r="C23" s="77">
        <f>IF(1!$Y$5=1,"",IF(1!D23&lt;&gt;"",1!D23,""))</f>
      </c>
      <c r="D23" s="77">
        <f>IF(1!$Y$5=1,"",IF(1!E23&lt;&gt;"",1!E23,""))</f>
      </c>
      <c r="E23" s="78">
        <f>9!BB23</f>
        <v>0</v>
      </c>
      <c r="F23" s="81"/>
      <c r="G23" s="42"/>
      <c r="H23" s="42"/>
      <c r="I23" s="42"/>
      <c r="J23" s="42"/>
      <c r="K23" s="42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47">
        <f>IF(OR(MAX($F$12:$AU$15)&gt;1,MAX($F$19:$AU$24)&gt;1,MAX($F$26:$AU$49)&gt;1),0,SUMPRODUCT(F$12:AU$12,F23:AU23)+SUMPRODUCT(F$13:AU$13,F23:AU23)+9!AV23)</f>
        <v>0</v>
      </c>
      <c r="AW23" s="446"/>
      <c r="AX23" s="448">
        <f>IF(OR(MAX($F$12:$AU$15)&gt;1,MAX($F$19:$AU$24)&gt;1,MAX($F$26:$AU$49)&gt;1),0,SUMPRODUCT(F$14:AU$14,F23:AU23)+9!AX23)</f>
        <v>0</v>
      </c>
      <c r="AY23" s="448"/>
      <c r="AZ23" s="448">
        <f>IF(OR(MAX($F$12:$AU$15)&gt;1,MAX($F$19:$AU$24)&gt;1,MAX($F$26:$AU$49)&gt;1),0,SUMPRODUCT(F$15:AU$15,F23:AU23)+9!AZ23)</f>
        <v>0</v>
      </c>
      <c r="BA23" s="451"/>
      <c r="BB23" s="447">
        <f t="shared" si="1"/>
        <v>0</v>
      </c>
      <c r="BC23" s="451"/>
    </row>
    <row r="24" spans="1:55" ht="12.75" customHeight="1" thickBot="1">
      <c r="A24" s="96">
        <f>IF(1!$Y$5=1,"",IF(1!B24&lt;&gt;"",1!B24,""))</f>
      </c>
      <c r="B24" s="98">
        <f>IF(1!$Y$5=1,"",IF(1!C24&lt;&gt;"",1!C24,""))</f>
      </c>
      <c r="C24" s="77">
        <f>IF(1!$Y$5=1,"",IF(1!D24&lt;&gt;"",1!D24,""))</f>
      </c>
      <c r="D24" s="77">
        <f>IF(1!$Y$5=1,"",IF(1!E24&lt;&gt;"",1!E24,""))</f>
      </c>
      <c r="E24" s="78">
        <f>9!BB24</f>
        <v>0</v>
      </c>
      <c r="F24" s="81"/>
      <c r="G24" s="42"/>
      <c r="H24" s="42"/>
      <c r="I24" s="42"/>
      <c r="J24" s="42"/>
      <c r="K24" s="42"/>
      <c r="L24" s="4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7">
        <f>IF(OR(MAX($F$12:$AU$15)&gt;1,MAX($F$19:$AU$24)&gt;1,MAX($F$26:$AU$49)&gt;1),0,SUMPRODUCT(F$12:AU$12,F24:AU24)+SUMPRODUCT(F$13:AU$13,F24:AU24)+9!AV24)</f>
        <v>0</v>
      </c>
      <c r="AW24" s="446"/>
      <c r="AX24" s="480">
        <f>IF(OR(MAX($F$12:$AU$15)&gt;1,MAX($F$19:$AU$24)&gt;1,MAX($F$26:$AU$49)&gt;1),0,SUMPRODUCT(F$14:AU$14,F24:AU24)+9!AX24)</f>
        <v>0</v>
      </c>
      <c r="AY24" s="480"/>
      <c r="AZ24" s="480">
        <f>IF(OR(MAX($F$12:$AU$15)&gt;1,MAX($F$19:$AU$24)&gt;1,MAX($F$26:$AU$49)&gt;1),0,SUMPRODUCT(F$15:AU$15,F24:AU24)+9!AZ24)</f>
        <v>0</v>
      </c>
      <c r="BA24" s="450"/>
      <c r="BB24" s="449">
        <f t="shared" si="1"/>
        <v>0</v>
      </c>
      <c r="BC24" s="450"/>
    </row>
    <row r="25" spans="1:57" ht="12.75" customHeight="1" thickBot="1" thickTop="1">
      <c r="A25" s="711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7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70" t="s">
        <v>189</v>
      </c>
      <c r="BE25" s="127"/>
    </row>
    <row r="26" spans="1:57" ht="12.75" customHeight="1" thickTop="1">
      <c r="A26" s="99">
        <f>IF(1!$Y$5=1,"",IF(1!B26&lt;&gt;"",1!B26,""))</f>
      </c>
      <c r="B26" s="103">
        <f>IF(1!$Y$5=1,"",IF(1!C26&lt;&gt;"",1!C26,""))</f>
      </c>
      <c r="C26" s="77">
        <f>IF(1!$Y$5=1,"",IF(1!D26&lt;&gt;"",1!D26,""))</f>
      </c>
      <c r="D26" s="77">
        <f>IF(1!$Y$5=1,"",IF(1!E26&lt;&gt;"",1!E26,""))</f>
      </c>
      <c r="E26" s="78">
        <f>9!AV26</f>
        <v>0</v>
      </c>
      <c r="F26" s="82"/>
      <c r="G26" s="45"/>
      <c r="H26" s="45"/>
      <c r="I26" s="45"/>
      <c r="J26" s="45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8"/>
      <c r="AF26" s="18"/>
      <c r="AG26" s="18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64">
        <f>IF(OR(MAX($F$12:$AU$15)&gt;1,MAX($F$19:$AU$24)&gt;1,MAX($F$26:$AU$49)&gt;1),0,E26+SUMPRODUCT(F$12:AU$12,F26:AU26)+SUMPRODUCT(F$13:AU$13,F26:AU26)+SUMPRODUCT(F$14:AU$14,F26:AU26)+SUMPRODUCT(F$15:AU$15,F26:AU26))</f>
        <v>0</v>
      </c>
      <c r="AW26" s="465"/>
      <c r="AX26" s="468">
        <f>IF(BE26&gt;0,(100/($BB$12+$BB$13+$BB$15+$BE$52))*(AV26-BD26+$BE$52),IF(SUM($BB$12:$BC$15)&gt;0,(100/($BB$12+$BB$13+$BB$15))*(AV26),0))</f>
        <v>0</v>
      </c>
      <c r="AY26" s="469"/>
      <c r="AZ26" s="458">
        <f aca="true" t="shared" si="2" ref="AZ26:AZ49">IF(AND(AX26&gt;50,C26="K"),1,0)</f>
        <v>0</v>
      </c>
      <c r="BA26" s="459"/>
      <c r="BB26" s="458">
        <f aca="true" t="shared" si="3" ref="BB26:BB49">IF(AND(AX26&gt;50,C26="M"),1,0)</f>
        <v>0</v>
      </c>
      <c r="BC26" s="460"/>
      <c r="BD26" s="127">
        <f>SUMPRODUCT(F$14:AU$14,F26:AU26)+9!BD26</f>
        <v>0</v>
      </c>
      <c r="BE26" s="127">
        <f>IF(OR(1!BD26&gt;0,BD26&gt;0),BD26,0)</f>
        <v>0</v>
      </c>
    </row>
    <row r="27" spans="1:57" ht="12.75" customHeight="1">
      <c r="A27" s="96">
        <f>IF(1!$Y$5=1,"",IF(1!B27&lt;&gt;"",1!B27,""))</f>
      </c>
      <c r="B27" s="104">
        <f>IF(1!$Y$5=1,"",IF(1!C27&lt;&gt;"",1!C27,""))</f>
      </c>
      <c r="C27" s="77">
        <f>IF(1!$Y$5=1,"",IF(1!D27&lt;&gt;"",1!D27,""))</f>
      </c>
      <c r="D27" s="77">
        <f>IF(1!$Y$5=1,"",IF(1!E27&lt;&gt;"",1!E27,""))</f>
      </c>
      <c r="E27" s="78">
        <f>9!AV27</f>
        <v>0</v>
      </c>
      <c r="F27" s="8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4">
        <f aca="true" t="shared" si="4" ref="AV27:AV49">IF(OR(MAX($F$12:$AU$15)&gt;1,MAX($F$19:$AU$24)&gt;1,MAX($F$26:$AU$49)&gt;1),0,E27+SUMPRODUCT(F$12:AU$12,F27:AU27)+SUMPRODUCT(F$13:AU$13,F27:AU27)+SUMPRODUCT(F$14:AU$14,F27:AU27)+SUMPRODUCT(F$15:AU$15,F27:AU27))</f>
        <v>0</v>
      </c>
      <c r="AW27" s="465"/>
      <c r="AX27" s="468">
        <f aca="true" t="shared" si="5" ref="AX27:AX49">IF(BE27&gt;0,(100/($BB$12+$BB$13+$BB$15+$BE$52))*(AV27-BD27+$BE$52),IF(SUM($BB$12:$BC$15)&gt;0,(100/($BB$12+$BB$13+$BB$15))*(AV27),0))</f>
        <v>0</v>
      </c>
      <c r="AY27" s="469"/>
      <c r="AZ27" s="458">
        <f t="shared" si="2"/>
        <v>0</v>
      </c>
      <c r="BA27" s="459"/>
      <c r="BB27" s="453">
        <f t="shared" si="3"/>
        <v>0</v>
      </c>
      <c r="BC27" s="454"/>
      <c r="BD27" s="127">
        <f>SUMPRODUCT(F$14:AU$14,F27:AU27)+9!BD27</f>
        <v>0</v>
      </c>
      <c r="BE27" s="127">
        <f>IF(OR(1!BD27&gt;0,BD27&gt;0),BD27,0)</f>
        <v>0</v>
      </c>
    </row>
    <row r="28" spans="1:57" ht="12.75" customHeight="1">
      <c r="A28" s="96">
        <f>IF(1!$Y$5=1,"",IF(1!B28&lt;&gt;"",1!B28,""))</f>
      </c>
      <c r="B28" s="104">
        <f>IF(1!$Y$5=1,"",IF(1!C28&lt;&gt;"",1!C28,""))</f>
      </c>
      <c r="C28" s="77">
        <f>IF(1!$Y$5=1,"",IF(1!D28&lt;&gt;"",1!D28,""))</f>
      </c>
      <c r="D28" s="77">
        <f>IF(1!$Y$5=1,"",IF(1!E28&lt;&gt;"",1!E28,""))</f>
      </c>
      <c r="E28" s="78">
        <f>9!AV28</f>
        <v>0</v>
      </c>
      <c r="F28" s="8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4">
        <f t="shared" si="4"/>
        <v>0</v>
      </c>
      <c r="AW28" s="465"/>
      <c r="AX28" s="468">
        <f t="shared" si="5"/>
        <v>0</v>
      </c>
      <c r="AY28" s="469"/>
      <c r="AZ28" s="458">
        <f t="shared" si="2"/>
        <v>0</v>
      </c>
      <c r="BA28" s="459"/>
      <c r="BB28" s="453">
        <f t="shared" si="3"/>
        <v>0</v>
      </c>
      <c r="BC28" s="454"/>
      <c r="BD28" s="127">
        <f>SUMPRODUCT(F$14:AU$14,F28:AU28)+9!BD28</f>
        <v>0</v>
      </c>
      <c r="BE28" s="127">
        <f>IF(OR(1!BD28&gt;0,BD28&gt;0),BD28,0)</f>
        <v>0</v>
      </c>
    </row>
    <row r="29" spans="1:57" ht="12.75" customHeight="1">
      <c r="A29" s="96">
        <f>IF(1!$Y$5=1,"",IF(1!B29&lt;&gt;"",1!B29,""))</f>
      </c>
      <c r="B29" s="104">
        <f>IF(1!$Y$5=1,"",IF(1!C29&lt;&gt;"",1!C29,""))</f>
      </c>
      <c r="C29" s="77">
        <f>IF(1!$Y$5=1,"",IF(1!D29&lt;&gt;"",1!D29,""))</f>
      </c>
      <c r="D29" s="77">
        <f>IF(1!$Y$5=1,"",IF(1!E29&lt;&gt;"",1!E29,""))</f>
      </c>
      <c r="E29" s="78">
        <f>9!AV29</f>
        <v>0</v>
      </c>
      <c r="F29" s="8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2"/>
      <c r="R29" s="45"/>
      <c r="S29" s="42"/>
      <c r="T29" s="42"/>
      <c r="U29" s="42"/>
      <c r="V29" s="42"/>
      <c r="W29" s="42"/>
      <c r="X29" s="42"/>
      <c r="Y29" s="42"/>
      <c r="Z29" s="45"/>
      <c r="AA29" s="42"/>
      <c r="AB29" s="42"/>
      <c r="AC29" s="42"/>
      <c r="AD29" s="42"/>
      <c r="AE29" s="45"/>
      <c r="AF29" s="45"/>
      <c r="AG29" s="45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64">
        <f t="shared" si="4"/>
        <v>0</v>
      </c>
      <c r="AW29" s="465"/>
      <c r="AX29" s="468">
        <f t="shared" si="5"/>
        <v>0</v>
      </c>
      <c r="AY29" s="469"/>
      <c r="AZ29" s="458">
        <f t="shared" si="2"/>
        <v>0</v>
      </c>
      <c r="BA29" s="459"/>
      <c r="BB29" s="453">
        <f t="shared" si="3"/>
        <v>0</v>
      </c>
      <c r="BC29" s="454"/>
      <c r="BD29" s="127">
        <f>SUMPRODUCT(F$14:AU$14,F29:AU29)+9!BD29</f>
        <v>0</v>
      </c>
      <c r="BE29" s="127">
        <f>IF(OR(1!BD29&gt;0,BD29&gt;0),BD29,0)</f>
        <v>0</v>
      </c>
    </row>
    <row r="30" spans="1:57" ht="12.75" customHeight="1">
      <c r="A30" s="96">
        <f>IF(1!$Y$5=1,"",IF(1!B30&lt;&gt;"",1!B30,""))</f>
      </c>
      <c r="B30" s="104">
        <f>IF(1!$Y$5=1,"",IF(1!C30&lt;&gt;"",1!C30,""))</f>
      </c>
      <c r="C30" s="77">
        <f>IF(1!$Y$5=1,"",IF(1!D30&lt;&gt;"",1!D30,""))</f>
      </c>
      <c r="D30" s="77">
        <f>IF(1!$Y$5=1,"",IF(1!E30&lt;&gt;"",1!E30,""))</f>
      </c>
      <c r="E30" s="78">
        <f>9!AV30</f>
        <v>0</v>
      </c>
      <c r="F30" s="8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4">
        <f t="shared" si="4"/>
        <v>0</v>
      </c>
      <c r="AW30" s="465"/>
      <c r="AX30" s="468">
        <f t="shared" si="5"/>
        <v>0</v>
      </c>
      <c r="AY30" s="469"/>
      <c r="AZ30" s="458">
        <f t="shared" si="2"/>
        <v>0</v>
      </c>
      <c r="BA30" s="459"/>
      <c r="BB30" s="453">
        <f t="shared" si="3"/>
        <v>0</v>
      </c>
      <c r="BC30" s="454"/>
      <c r="BD30" s="127">
        <f>SUMPRODUCT(F$14:AU$14,F30:AU30)+9!BD30</f>
        <v>0</v>
      </c>
      <c r="BE30" s="127">
        <f>IF(OR(1!BD30&gt;0,BD30&gt;0),BD30,0)</f>
        <v>0</v>
      </c>
    </row>
    <row r="31" spans="1:57" ht="12.75" customHeight="1">
      <c r="A31" s="96">
        <f>IF(1!$Y$5=1,"",IF(1!B31&lt;&gt;"",1!B31,""))</f>
      </c>
      <c r="B31" s="104">
        <f>IF(1!$Y$5=1,"",IF(1!C31&lt;&gt;"",1!C31,""))</f>
      </c>
      <c r="C31" s="77">
        <f>IF(1!$Y$5=1,"",IF(1!D31&lt;&gt;"",1!D31,""))</f>
      </c>
      <c r="D31" s="77">
        <f>IF(1!$Y$5=1,"",IF(1!E31&lt;&gt;"",1!E31,""))</f>
      </c>
      <c r="E31" s="78">
        <f>9!AV31</f>
        <v>0</v>
      </c>
      <c r="F31" s="8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4">
        <f t="shared" si="4"/>
        <v>0</v>
      </c>
      <c r="AW31" s="465"/>
      <c r="AX31" s="468">
        <f t="shared" si="5"/>
        <v>0</v>
      </c>
      <c r="AY31" s="469"/>
      <c r="AZ31" s="458">
        <f t="shared" si="2"/>
        <v>0</v>
      </c>
      <c r="BA31" s="459"/>
      <c r="BB31" s="453">
        <f t="shared" si="3"/>
        <v>0</v>
      </c>
      <c r="BC31" s="454"/>
      <c r="BD31" s="127">
        <f>SUMPRODUCT(F$14:AU$14,F31:AU31)+9!BD31</f>
        <v>0</v>
      </c>
      <c r="BE31" s="127">
        <f>IF(OR(1!BD31&gt;0,BD31&gt;0),BD31,0)</f>
        <v>0</v>
      </c>
    </row>
    <row r="32" spans="1:57" ht="12.75" customHeight="1">
      <c r="A32" s="96">
        <f>IF(1!$Y$5=1,"",IF(1!B32&lt;&gt;"",1!B32,""))</f>
      </c>
      <c r="B32" s="104">
        <f>IF(1!$Y$5=1,"",IF(1!C32&lt;&gt;"",1!C32,""))</f>
      </c>
      <c r="C32" s="77">
        <f>IF(1!$Y$5=1,"",IF(1!D32&lt;&gt;"",1!D32,""))</f>
      </c>
      <c r="D32" s="77">
        <f>IF(1!$Y$5=1,"",IF(1!E32&lt;&gt;"",1!E32,""))</f>
      </c>
      <c r="E32" s="78">
        <f>9!AV32</f>
        <v>0</v>
      </c>
      <c r="F32" s="8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4">
        <f t="shared" si="4"/>
        <v>0</v>
      </c>
      <c r="AW32" s="465"/>
      <c r="AX32" s="468">
        <f t="shared" si="5"/>
        <v>0</v>
      </c>
      <c r="AY32" s="469"/>
      <c r="AZ32" s="458">
        <f t="shared" si="2"/>
        <v>0</v>
      </c>
      <c r="BA32" s="459"/>
      <c r="BB32" s="453">
        <f t="shared" si="3"/>
        <v>0</v>
      </c>
      <c r="BC32" s="454"/>
      <c r="BD32" s="127">
        <f>SUMPRODUCT(F$14:AU$14,F32:AU32)+9!BD32</f>
        <v>0</v>
      </c>
      <c r="BE32" s="127">
        <f>IF(OR(1!BD32&gt;0,BD32&gt;0),BD32,0)</f>
        <v>0</v>
      </c>
    </row>
    <row r="33" spans="1:57" ht="12.75" customHeight="1">
      <c r="A33" s="96">
        <f>IF(1!$Y$5=1,"",IF(1!B33&lt;&gt;"",1!B33,""))</f>
      </c>
      <c r="B33" s="104">
        <f>IF(1!$Y$5=1,"",IF(1!C33&lt;&gt;"",1!C33,""))</f>
      </c>
      <c r="C33" s="77">
        <f>IF(1!$Y$5=1,"",IF(1!D33&lt;&gt;"",1!D33,""))</f>
      </c>
      <c r="D33" s="77">
        <f>IF(1!$Y$5=1,"",IF(1!E33&lt;&gt;"",1!E33,""))</f>
      </c>
      <c r="E33" s="78">
        <f>9!AV33</f>
        <v>0</v>
      </c>
      <c r="F33" s="82"/>
      <c r="G33" s="45"/>
      <c r="H33" s="45"/>
      <c r="I33" s="45"/>
      <c r="J33" s="45"/>
      <c r="K33" s="45"/>
      <c r="L33" s="4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4">
        <f t="shared" si="4"/>
        <v>0</v>
      </c>
      <c r="AW33" s="465"/>
      <c r="AX33" s="468">
        <f t="shared" si="5"/>
        <v>0</v>
      </c>
      <c r="AY33" s="469"/>
      <c r="AZ33" s="458">
        <f t="shared" si="2"/>
        <v>0</v>
      </c>
      <c r="BA33" s="459"/>
      <c r="BB33" s="453">
        <f t="shared" si="3"/>
        <v>0</v>
      </c>
      <c r="BC33" s="454"/>
      <c r="BD33" s="127">
        <f>SUMPRODUCT(F$14:AU$14,F33:AU33)+9!BD33</f>
        <v>0</v>
      </c>
      <c r="BE33" s="127">
        <f>IF(OR(1!BD33&gt;0,BD33&gt;0),BD33,0)</f>
        <v>0</v>
      </c>
    </row>
    <row r="34" spans="1:57" ht="12.75" customHeight="1">
      <c r="A34" s="96">
        <f>IF(1!$Y$5=1,"",IF(1!B34&lt;&gt;"",1!B34,""))</f>
      </c>
      <c r="B34" s="104">
        <f>IF(1!$Y$5=1,"",IF(1!C34&lt;&gt;"",1!C34,""))</f>
      </c>
      <c r="C34" s="77">
        <f>IF(1!$Y$5=1,"",IF(1!D34&lt;&gt;"",1!D34,""))</f>
      </c>
      <c r="D34" s="77">
        <f>IF(1!$Y$5=1,"",IF(1!E34&lt;&gt;"",1!E34,""))</f>
      </c>
      <c r="E34" s="78">
        <f>9!AV34</f>
        <v>0</v>
      </c>
      <c r="F34" s="82"/>
      <c r="G34" s="45"/>
      <c r="H34" s="45"/>
      <c r="I34" s="45"/>
      <c r="J34" s="45"/>
      <c r="K34" s="45"/>
      <c r="L34" s="4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64">
        <f t="shared" si="4"/>
        <v>0</v>
      </c>
      <c r="AW34" s="465"/>
      <c r="AX34" s="468">
        <f t="shared" si="5"/>
        <v>0</v>
      </c>
      <c r="AY34" s="469"/>
      <c r="AZ34" s="458">
        <f t="shared" si="2"/>
        <v>0</v>
      </c>
      <c r="BA34" s="459"/>
      <c r="BB34" s="453">
        <f t="shared" si="3"/>
        <v>0</v>
      </c>
      <c r="BC34" s="454"/>
      <c r="BD34" s="127">
        <f>SUMPRODUCT(F$14:AU$14,F34:AU34)+9!BD34</f>
        <v>0</v>
      </c>
      <c r="BE34" s="127">
        <f>IF(OR(1!BD34&gt;0,BD34&gt;0),BD34,0)</f>
        <v>0</v>
      </c>
    </row>
    <row r="35" spans="1:57" ht="12.75" customHeight="1">
      <c r="A35" s="96">
        <f>IF(1!$Y$5=1,"",IF(1!B35&lt;&gt;"",1!B35,""))</f>
      </c>
      <c r="B35" s="104">
        <f>IF(1!$Y$5=1,"",IF(1!C35&lt;&gt;"",1!C35,""))</f>
      </c>
      <c r="C35" s="77">
        <f>IF(1!$Y$5=1,"",IF(1!D35&lt;&gt;"",1!D35,""))</f>
      </c>
      <c r="D35" s="77">
        <f>IF(1!$Y$5=1,"",IF(1!E35&lt;&gt;"",1!E35,""))</f>
      </c>
      <c r="E35" s="78">
        <f>9!AV35</f>
        <v>0</v>
      </c>
      <c r="F35" s="82"/>
      <c r="G35" s="45"/>
      <c r="H35" s="45"/>
      <c r="I35" s="45"/>
      <c r="J35" s="45"/>
      <c r="K35" s="45"/>
      <c r="L35" s="4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64">
        <f t="shared" si="4"/>
        <v>0</v>
      </c>
      <c r="AW35" s="465"/>
      <c r="AX35" s="468">
        <f t="shared" si="5"/>
        <v>0</v>
      </c>
      <c r="AY35" s="469"/>
      <c r="AZ35" s="458">
        <f t="shared" si="2"/>
        <v>0</v>
      </c>
      <c r="BA35" s="459"/>
      <c r="BB35" s="453">
        <f t="shared" si="3"/>
        <v>0</v>
      </c>
      <c r="BC35" s="454"/>
      <c r="BD35" s="127">
        <f>SUMPRODUCT(F$14:AU$14,F35:AU35)+9!BD35</f>
        <v>0</v>
      </c>
      <c r="BE35" s="127">
        <f>IF(OR(1!BD35&gt;0,BD35&gt;0),BD35,0)</f>
        <v>0</v>
      </c>
    </row>
    <row r="36" spans="1:57" ht="12.75" customHeight="1">
      <c r="A36" s="96">
        <f>IF(1!$Y$5=1,"",IF(1!B36&lt;&gt;"",1!B36,""))</f>
      </c>
      <c r="B36" s="104">
        <f>IF(1!$Y$5=1,"",IF(1!C36&lt;&gt;"",1!C36,""))</f>
      </c>
      <c r="C36" s="77">
        <f>IF(1!$Y$5=1,"",IF(1!D36&lt;&gt;"",1!D36,""))</f>
      </c>
      <c r="D36" s="77">
        <f>IF(1!$Y$5=1,"",IF(1!E36&lt;&gt;"",1!E36,""))</f>
      </c>
      <c r="E36" s="78">
        <f>9!AV36</f>
        <v>0</v>
      </c>
      <c r="F36" s="82"/>
      <c r="G36" s="45"/>
      <c r="H36" s="45"/>
      <c r="I36" s="45"/>
      <c r="J36" s="45"/>
      <c r="K36" s="45"/>
      <c r="L36" s="4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64">
        <f t="shared" si="4"/>
        <v>0</v>
      </c>
      <c r="AW36" s="465"/>
      <c r="AX36" s="468">
        <f t="shared" si="5"/>
        <v>0</v>
      </c>
      <c r="AY36" s="469"/>
      <c r="AZ36" s="458">
        <f t="shared" si="2"/>
        <v>0</v>
      </c>
      <c r="BA36" s="459"/>
      <c r="BB36" s="453">
        <f t="shared" si="3"/>
        <v>0</v>
      </c>
      <c r="BC36" s="454"/>
      <c r="BD36" s="127">
        <f>SUMPRODUCT(F$14:AU$14,F36:AU36)+9!BD36</f>
        <v>0</v>
      </c>
      <c r="BE36" s="127">
        <f>IF(OR(1!BD36&gt;0,BD36&gt;0),BD36,0)</f>
        <v>0</v>
      </c>
    </row>
    <row r="37" spans="1:57" ht="12.75" customHeight="1">
      <c r="A37" s="96">
        <f>IF(1!$Y$5=1,"",IF(1!B37&lt;&gt;"",1!B37,""))</f>
      </c>
      <c r="B37" s="104">
        <f>IF(1!$Y$5=1,"",IF(1!C37&lt;&gt;"",1!C37,""))</f>
      </c>
      <c r="C37" s="77">
        <f>IF(1!$Y$5=1,"",IF(1!D37&lt;&gt;"",1!D37,""))</f>
      </c>
      <c r="D37" s="77">
        <f>IF(1!$Y$5=1,"",IF(1!E37&lt;&gt;"",1!E37,""))</f>
      </c>
      <c r="E37" s="78">
        <f>9!AV37</f>
        <v>0</v>
      </c>
      <c r="F37" s="82"/>
      <c r="G37" s="45"/>
      <c r="H37" s="45"/>
      <c r="I37" s="45"/>
      <c r="J37" s="45"/>
      <c r="K37" s="45"/>
      <c r="L37" s="4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64">
        <f t="shared" si="4"/>
        <v>0</v>
      </c>
      <c r="AW37" s="465"/>
      <c r="AX37" s="468">
        <f t="shared" si="5"/>
        <v>0</v>
      </c>
      <c r="AY37" s="469"/>
      <c r="AZ37" s="458">
        <f t="shared" si="2"/>
        <v>0</v>
      </c>
      <c r="BA37" s="459"/>
      <c r="BB37" s="453">
        <f t="shared" si="3"/>
        <v>0</v>
      </c>
      <c r="BC37" s="454"/>
      <c r="BD37" s="127">
        <f>SUMPRODUCT(F$14:AU$14,F37:AU37)+9!BD37</f>
        <v>0</v>
      </c>
      <c r="BE37" s="127">
        <f>IF(OR(1!BD37&gt;0,BD37&gt;0),BD37,0)</f>
        <v>0</v>
      </c>
    </row>
    <row r="38" spans="1:57" ht="12.75" customHeight="1">
      <c r="A38" s="96">
        <f>IF(1!$Y$5=1,"",IF(1!B38&lt;&gt;"",1!B38,""))</f>
      </c>
      <c r="B38" s="104">
        <f>IF(1!$Y$5=1,"",IF(1!C38&lt;&gt;"",1!C38,""))</f>
      </c>
      <c r="C38" s="77">
        <f>IF(1!$Y$5=1,"",IF(1!D38&lt;&gt;"",1!D38,""))</f>
      </c>
      <c r="D38" s="77">
        <f>IF(1!$Y$5=1,"",IF(1!E38&lt;&gt;"",1!E38,""))</f>
      </c>
      <c r="E38" s="78">
        <f>9!AV38</f>
        <v>0</v>
      </c>
      <c r="F38" s="82"/>
      <c r="G38" s="45"/>
      <c r="H38" s="45"/>
      <c r="I38" s="45"/>
      <c r="J38" s="45"/>
      <c r="K38" s="45"/>
      <c r="L38" s="4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64">
        <f t="shared" si="4"/>
        <v>0</v>
      </c>
      <c r="AW38" s="465"/>
      <c r="AX38" s="468">
        <f t="shared" si="5"/>
        <v>0</v>
      </c>
      <c r="AY38" s="469"/>
      <c r="AZ38" s="458">
        <f t="shared" si="2"/>
        <v>0</v>
      </c>
      <c r="BA38" s="459"/>
      <c r="BB38" s="453">
        <f t="shared" si="3"/>
        <v>0</v>
      </c>
      <c r="BC38" s="454"/>
      <c r="BD38" s="127">
        <f>SUMPRODUCT(F$14:AU$14,F38:AU38)+9!BD38</f>
        <v>0</v>
      </c>
      <c r="BE38" s="127">
        <f>IF(OR(1!BD38&gt;0,BD38&gt;0),BD38,0)</f>
        <v>0</v>
      </c>
    </row>
    <row r="39" spans="1:57" ht="12.75" customHeight="1">
      <c r="A39" s="96">
        <f>IF(1!$Y$5=1,"",IF(1!B39&lt;&gt;"",1!B39,""))</f>
      </c>
      <c r="B39" s="104">
        <f>IF(1!$Y$5=1,"",IF(1!C39&lt;&gt;"",1!C39,""))</f>
      </c>
      <c r="C39" s="77">
        <f>IF(1!$Y$5=1,"",IF(1!D39&lt;&gt;"",1!D39,""))</f>
      </c>
      <c r="D39" s="77">
        <f>IF(1!$Y$5=1,"",IF(1!E39&lt;&gt;"",1!E39,""))</f>
      </c>
      <c r="E39" s="78">
        <f>9!AV39</f>
        <v>0</v>
      </c>
      <c r="F39" s="82"/>
      <c r="G39" s="45"/>
      <c r="H39" s="45"/>
      <c r="I39" s="45"/>
      <c r="J39" s="45"/>
      <c r="K39" s="45"/>
      <c r="L39" s="4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4">
        <f t="shared" si="4"/>
        <v>0</v>
      </c>
      <c r="AW39" s="465"/>
      <c r="AX39" s="468">
        <f t="shared" si="5"/>
        <v>0</v>
      </c>
      <c r="AY39" s="469"/>
      <c r="AZ39" s="458">
        <f t="shared" si="2"/>
        <v>0</v>
      </c>
      <c r="BA39" s="459"/>
      <c r="BB39" s="453">
        <f t="shared" si="3"/>
        <v>0</v>
      </c>
      <c r="BC39" s="454"/>
      <c r="BD39" s="127">
        <f>SUMPRODUCT(F$14:AU$14,F39:AU39)+9!BD39</f>
        <v>0</v>
      </c>
      <c r="BE39" s="127">
        <f>IF(OR(1!BD39&gt;0,BD39&gt;0),BD39,0)</f>
        <v>0</v>
      </c>
    </row>
    <row r="40" spans="1:57" ht="12.75" customHeight="1">
      <c r="A40" s="96">
        <f>IF(1!$Y$5=1,"",IF(1!B40&lt;&gt;"",1!B40,""))</f>
      </c>
      <c r="B40" s="104">
        <f>IF(1!$Y$5=1,"",IF(1!C40&lt;&gt;"",1!C40,""))</f>
      </c>
      <c r="C40" s="77">
        <f>IF(1!$Y$5=1,"",IF(1!D40&lt;&gt;"",1!D40,""))</f>
      </c>
      <c r="D40" s="77">
        <f>IF(1!$Y$5=1,"",IF(1!E40&lt;&gt;"",1!E40,""))</f>
      </c>
      <c r="E40" s="78">
        <f>9!AV40</f>
        <v>0</v>
      </c>
      <c r="F40" s="82"/>
      <c r="G40" s="45"/>
      <c r="H40" s="45"/>
      <c r="I40" s="45"/>
      <c r="J40" s="45"/>
      <c r="K40" s="45"/>
      <c r="L40" s="4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64">
        <f t="shared" si="4"/>
        <v>0</v>
      </c>
      <c r="AW40" s="465"/>
      <c r="AX40" s="468">
        <f t="shared" si="5"/>
        <v>0</v>
      </c>
      <c r="AY40" s="469"/>
      <c r="AZ40" s="458">
        <f t="shared" si="2"/>
        <v>0</v>
      </c>
      <c r="BA40" s="459"/>
      <c r="BB40" s="453">
        <f t="shared" si="3"/>
        <v>0</v>
      </c>
      <c r="BC40" s="454"/>
      <c r="BD40" s="127">
        <f>SUMPRODUCT(F$14:AU$14,F40:AU40)+9!BD40</f>
        <v>0</v>
      </c>
      <c r="BE40" s="127">
        <f>IF(OR(1!BD40&gt;0,BD40&gt;0),BD40,0)</f>
        <v>0</v>
      </c>
    </row>
    <row r="41" spans="1:57" ht="12.75" customHeight="1">
      <c r="A41" s="96">
        <f>IF(1!$Y$5=1,"",IF(1!B41&lt;&gt;"",1!B41,""))</f>
      </c>
      <c r="B41" s="104">
        <f>IF(1!$Y$5=1,"",IF(1!C41&lt;&gt;"",1!C41,""))</f>
      </c>
      <c r="C41" s="77">
        <f>IF(1!$Y$5=1,"",IF(1!D41&lt;&gt;"",1!D41,""))</f>
      </c>
      <c r="D41" s="77">
        <f>IF(1!$Y$5=1,"",IF(1!E41&lt;&gt;"",1!E41,""))</f>
      </c>
      <c r="E41" s="78">
        <f>9!AV41</f>
        <v>0</v>
      </c>
      <c r="F41" s="82"/>
      <c r="G41" s="45"/>
      <c r="H41" s="45"/>
      <c r="I41" s="45"/>
      <c r="J41" s="45"/>
      <c r="K41" s="45"/>
      <c r="L41" s="4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4">
        <f t="shared" si="4"/>
        <v>0</v>
      </c>
      <c r="AW41" s="465"/>
      <c r="AX41" s="468">
        <f t="shared" si="5"/>
        <v>0</v>
      </c>
      <c r="AY41" s="469"/>
      <c r="AZ41" s="458">
        <f t="shared" si="2"/>
        <v>0</v>
      </c>
      <c r="BA41" s="459"/>
      <c r="BB41" s="453">
        <f t="shared" si="3"/>
        <v>0</v>
      </c>
      <c r="BC41" s="454"/>
      <c r="BD41" s="127">
        <f>SUMPRODUCT(F$14:AU$14,F41:AU41)+9!BD41</f>
        <v>0</v>
      </c>
      <c r="BE41" s="127">
        <f>IF(OR(1!BD41&gt;0,BD41&gt;0),BD41,0)</f>
        <v>0</v>
      </c>
    </row>
    <row r="42" spans="1:57" ht="12.75" customHeight="1">
      <c r="A42" s="96">
        <f>IF(1!$Y$5=1,"",IF(1!B42&lt;&gt;"",1!B42,""))</f>
      </c>
      <c r="B42" s="104">
        <f>IF(1!$Y$5=1,"",IF(1!C42&lt;&gt;"",1!C42,""))</f>
      </c>
      <c r="C42" s="77">
        <f>IF(1!$Y$5=1,"",IF(1!D42&lt;&gt;"",1!D42,""))</f>
      </c>
      <c r="D42" s="77">
        <f>IF(1!$Y$5=1,"",IF(1!E42&lt;&gt;"",1!E42,""))</f>
      </c>
      <c r="E42" s="78">
        <f>9!AV42</f>
        <v>0</v>
      </c>
      <c r="F42" s="82"/>
      <c r="G42" s="45"/>
      <c r="H42" s="45"/>
      <c r="I42" s="45"/>
      <c r="J42" s="45"/>
      <c r="K42" s="45"/>
      <c r="L42" s="4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64">
        <f t="shared" si="4"/>
        <v>0</v>
      </c>
      <c r="AW42" s="465"/>
      <c r="AX42" s="468">
        <f t="shared" si="5"/>
        <v>0</v>
      </c>
      <c r="AY42" s="469"/>
      <c r="AZ42" s="458">
        <f t="shared" si="2"/>
        <v>0</v>
      </c>
      <c r="BA42" s="459"/>
      <c r="BB42" s="453">
        <f t="shared" si="3"/>
        <v>0</v>
      </c>
      <c r="BC42" s="454"/>
      <c r="BD42" s="127">
        <f>SUMPRODUCT(F$14:AU$14,F42:AU42)+9!BD42</f>
        <v>0</v>
      </c>
      <c r="BE42" s="127">
        <f>IF(OR(1!BD42&gt;0,BD42&gt;0),BD42,0)</f>
        <v>0</v>
      </c>
    </row>
    <row r="43" spans="1:57" ht="12.75" customHeight="1">
      <c r="A43" s="96">
        <f>IF(1!$Y$5=1,"",IF(1!B43&lt;&gt;"",1!B43,""))</f>
      </c>
      <c r="B43" s="104">
        <f>IF(1!$Y$5=1,"",IF(1!C43&lt;&gt;"",1!C43,""))</f>
      </c>
      <c r="C43" s="77">
        <f>IF(1!$Y$5=1,"",IF(1!D43&lt;&gt;"",1!D43,""))</f>
      </c>
      <c r="D43" s="77">
        <f>IF(1!$Y$5=1,"",IF(1!E43&lt;&gt;"",1!E43,""))</f>
      </c>
      <c r="E43" s="78">
        <f>9!AV43</f>
        <v>0</v>
      </c>
      <c r="F43" s="82"/>
      <c r="G43" s="45"/>
      <c r="H43" s="45"/>
      <c r="I43" s="45"/>
      <c r="J43" s="45"/>
      <c r="K43" s="45"/>
      <c r="L43" s="4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64">
        <f t="shared" si="4"/>
        <v>0</v>
      </c>
      <c r="AW43" s="465"/>
      <c r="AX43" s="468">
        <f t="shared" si="5"/>
        <v>0</v>
      </c>
      <c r="AY43" s="469"/>
      <c r="AZ43" s="458">
        <f t="shared" si="2"/>
        <v>0</v>
      </c>
      <c r="BA43" s="459"/>
      <c r="BB43" s="453">
        <f t="shared" si="3"/>
        <v>0</v>
      </c>
      <c r="BC43" s="454"/>
      <c r="BD43" s="127">
        <f>SUMPRODUCT(F$14:AU$14,F43:AU43)+9!BD43</f>
        <v>0</v>
      </c>
      <c r="BE43" s="127">
        <f>IF(OR(1!BD43&gt;0,BD43&gt;0),BD43,0)</f>
        <v>0</v>
      </c>
    </row>
    <row r="44" spans="1:57" ht="12.75" customHeight="1">
      <c r="A44" s="96">
        <f>IF(1!$Y$5=1,"",IF(1!B44&lt;&gt;"",1!B44,""))</f>
      </c>
      <c r="B44" s="104">
        <f>IF(1!$Y$5=1,"",IF(1!C44&lt;&gt;"",1!C44,""))</f>
      </c>
      <c r="C44" s="77">
        <f>IF(1!$Y$5=1,"",IF(1!D44&lt;&gt;"",1!D44,""))</f>
      </c>
      <c r="D44" s="77">
        <f>IF(1!$Y$5=1,"",IF(1!E44&lt;&gt;"",1!E44,""))</f>
      </c>
      <c r="E44" s="78">
        <f>9!AV44</f>
        <v>0</v>
      </c>
      <c r="F44" s="82"/>
      <c r="G44" s="45"/>
      <c r="H44" s="45"/>
      <c r="I44" s="45"/>
      <c r="J44" s="45"/>
      <c r="K44" s="45"/>
      <c r="L44" s="4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64">
        <f t="shared" si="4"/>
        <v>0</v>
      </c>
      <c r="AW44" s="465"/>
      <c r="AX44" s="468">
        <f t="shared" si="5"/>
        <v>0</v>
      </c>
      <c r="AY44" s="469"/>
      <c r="AZ44" s="458">
        <f t="shared" si="2"/>
        <v>0</v>
      </c>
      <c r="BA44" s="459"/>
      <c r="BB44" s="453">
        <f t="shared" si="3"/>
        <v>0</v>
      </c>
      <c r="BC44" s="454"/>
      <c r="BD44" s="127">
        <f>SUMPRODUCT(F$14:AU$14,F44:AU44)+9!BD44</f>
        <v>0</v>
      </c>
      <c r="BE44" s="127">
        <f>IF(OR(1!BD44&gt;0,BD44&gt;0),BD44,0)</f>
        <v>0</v>
      </c>
    </row>
    <row r="45" spans="1:57" ht="12.75" customHeight="1">
      <c r="A45" s="96">
        <f>IF(1!$Y$5=1,"",IF(1!B45&lt;&gt;"",1!B45,""))</f>
      </c>
      <c r="B45" s="104">
        <f>IF(1!$Y$5=1,"",IF(1!C45&lt;&gt;"",1!C45,""))</f>
      </c>
      <c r="C45" s="77">
        <f>IF(1!$Y$5=1,"",IF(1!D45&lt;&gt;"",1!D45,""))</f>
      </c>
      <c r="D45" s="77">
        <f>IF(1!$Y$5=1,"",IF(1!E45&lt;&gt;"",1!E45,""))</f>
      </c>
      <c r="E45" s="78">
        <f>9!AV45</f>
        <v>0</v>
      </c>
      <c r="F45" s="82"/>
      <c r="G45" s="45"/>
      <c r="H45" s="45"/>
      <c r="I45" s="45"/>
      <c r="J45" s="45"/>
      <c r="K45" s="45"/>
      <c r="L45" s="4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64">
        <f t="shared" si="4"/>
        <v>0</v>
      </c>
      <c r="AW45" s="465"/>
      <c r="AX45" s="468">
        <f t="shared" si="5"/>
        <v>0</v>
      </c>
      <c r="AY45" s="469"/>
      <c r="AZ45" s="458">
        <f t="shared" si="2"/>
        <v>0</v>
      </c>
      <c r="BA45" s="459"/>
      <c r="BB45" s="453">
        <f t="shared" si="3"/>
        <v>0</v>
      </c>
      <c r="BC45" s="454"/>
      <c r="BD45" s="127">
        <f>SUMPRODUCT(F$14:AU$14,F45:AU45)+9!BD45</f>
        <v>0</v>
      </c>
      <c r="BE45" s="127">
        <f>IF(OR(1!BD45&gt;0,BD45&gt;0),BD45,0)</f>
        <v>0</v>
      </c>
    </row>
    <row r="46" spans="1:57" ht="12.75" customHeight="1">
      <c r="A46" s="96">
        <f>IF(1!$Y$5=1,"",IF(1!B46&lt;&gt;"",1!B46,""))</f>
      </c>
      <c r="B46" s="104">
        <f>IF(1!$Y$5=1,"",IF(1!C46&lt;&gt;"",1!C46,""))</f>
      </c>
      <c r="C46" s="77">
        <f>IF(1!$Y$5=1,"",IF(1!D46&lt;&gt;"",1!D46,""))</f>
      </c>
      <c r="D46" s="77">
        <f>IF(1!$Y$5=1,"",IF(1!E46&lt;&gt;"",1!E46,""))</f>
      </c>
      <c r="E46" s="78">
        <f>9!AV46</f>
        <v>0</v>
      </c>
      <c r="F46" s="82"/>
      <c r="G46" s="45"/>
      <c r="H46" s="45"/>
      <c r="I46" s="45"/>
      <c r="J46" s="45"/>
      <c r="K46" s="45"/>
      <c r="L46" s="4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64">
        <f t="shared" si="4"/>
        <v>0</v>
      </c>
      <c r="AW46" s="465"/>
      <c r="AX46" s="468">
        <f t="shared" si="5"/>
        <v>0</v>
      </c>
      <c r="AY46" s="469"/>
      <c r="AZ46" s="458">
        <f t="shared" si="2"/>
        <v>0</v>
      </c>
      <c r="BA46" s="459"/>
      <c r="BB46" s="453">
        <f t="shared" si="3"/>
        <v>0</v>
      </c>
      <c r="BC46" s="454"/>
      <c r="BD46" s="127">
        <f>SUMPRODUCT(F$14:AU$14,F46:AU46)+9!BD46</f>
        <v>0</v>
      </c>
      <c r="BE46" s="127">
        <f>IF(OR(1!BD46&gt;0,BD46&gt;0),BD46,0)</f>
        <v>0</v>
      </c>
    </row>
    <row r="47" spans="1:57" ht="12.75" customHeight="1">
      <c r="A47" s="96">
        <f>IF(1!$Y$5=1,"",IF(1!B47&lt;&gt;"",1!B47,""))</f>
      </c>
      <c r="B47" s="104">
        <f>IF(1!$Y$5=1,"",IF(1!C47&lt;&gt;"",1!C47,""))</f>
      </c>
      <c r="C47" s="77">
        <f>IF(1!$Y$5=1,"",IF(1!D47&lt;&gt;"",1!D47,""))</f>
      </c>
      <c r="D47" s="77">
        <f>IF(1!$Y$5=1,"",IF(1!E47&lt;&gt;"",1!E47,""))</f>
      </c>
      <c r="E47" s="78">
        <f>9!AV47</f>
        <v>0</v>
      </c>
      <c r="F47" s="82"/>
      <c r="G47" s="45"/>
      <c r="H47" s="45"/>
      <c r="I47" s="45"/>
      <c r="J47" s="45"/>
      <c r="K47" s="45"/>
      <c r="L47" s="4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64">
        <f t="shared" si="4"/>
        <v>0</v>
      </c>
      <c r="AW47" s="465"/>
      <c r="AX47" s="468">
        <f t="shared" si="5"/>
        <v>0</v>
      </c>
      <c r="AY47" s="469"/>
      <c r="AZ47" s="458">
        <f t="shared" si="2"/>
        <v>0</v>
      </c>
      <c r="BA47" s="459"/>
      <c r="BB47" s="453">
        <f t="shared" si="3"/>
        <v>0</v>
      </c>
      <c r="BC47" s="454"/>
      <c r="BD47" s="127">
        <f>SUMPRODUCT(F$14:AU$14,F47:AU47)+9!BD47</f>
        <v>0</v>
      </c>
      <c r="BE47" s="127">
        <f>IF(OR(1!BD47&gt;0,BD47&gt;0),BD47,0)</f>
        <v>0</v>
      </c>
    </row>
    <row r="48" spans="1:57" ht="12.75" customHeight="1">
      <c r="A48" s="96">
        <f>IF(1!$Y$5=1,"",IF(1!B48&lt;&gt;"",1!B48,""))</f>
      </c>
      <c r="B48" s="104">
        <f>IF(1!$Y$5=1,"",IF(1!C48&lt;&gt;"",1!C48,""))</f>
      </c>
      <c r="C48" s="77">
        <f>IF(1!$Y$5=1,"",IF(1!D48&lt;&gt;"",1!D48,""))</f>
      </c>
      <c r="D48" s="77">
        <f>IF(1!$Y$5=1,"",IF(1!E48&lt;&gt;"",1!E48,""))</f>
      </c>
      <c r="E48" s="78">
        <f>9!AV48</f>
        <v>0</v>
      </c>
      <c r="F48" s="82"/>
      <c r="G48" s="45"/>
      <c r="H48" s="45"/>
      <c r="I48" s="45"/>
      <c r="J48" s="45"/>
      <c r="K48" s="45"/>
      <c r="L48" s="4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64">
        <f t="shared" si="4"/>
        <v>0</v>
      </c>
      <c r="AW48" s="465"/>
      <c r="AX48" s="468">
        <f t="shared" si="5"/>
        <v>0</v>
      </c>
      <c r="AY48" s="469"/>
      <c r="AZ48" s="458">
        <f t="shared" si="2"/>
        <v>0</v>
      </c>
      <c r="BA48" s="459"/>
      <c r="BB48" s="453">
        <f t="shared" si="3"/>
        <v>0</v>
      </c>
      <c r="BC48" s="454"/>
      <c r="BD48" s="127">
        <f>SUMPRODUCT(F$14:AU$14,F48:AU48)+9!BD48</f>
        <v>0</v>
      </c>
      <c r="BE48" s="127">
        <f>IF(OR(1!BD48&gt;0,BD48&gt;0),BD48,0)</f>
        <v>0</v>
      </c>
    </row>
    <row r="49" spans="1:57" ht="12.75" customHeight="1" thickBot="1">
      <c r="A49" s="101">
        <f>IF(1!$Y$5=1,"",IF(1!B49&lt;&gt;"",1!B49,""))</f>
      </c>
      <c r="B49" s="105">
        <f>IF(1!$Y$5=1,"",IF(1!C49&lt;&gt;"",1!C49,""))</f>
      </c>
      <c r="C49" s="77">
        <f>IF(1!$Y$5=1,"",IF(1!D49&lt;&gt;"",1!D49,""))</f>
      </c>
      <c r="D49" s="77">
        <f>IF(1!$Y$5=1,"",IF(1!E49&lt;&gt;"",1!E49,""))</f>
      </c>
      <c r="E49" s="78">
        <f>9!AV49</f>
        <v>0</v>
      </c>
      <c r="F49" s="82"/>
      <c r="G49" s="45"/>
      <c r="H49" s="45"/>
      <c r="I49" s="45"/>
      <c r="J49" s="45"/>
      <c r="K49" s="45"/>
      <c r="L49" s="4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4">
        <f t="shared" si="4"/>
        <v>0</v>
      </c>
      <c r="AW49" s="465"/>
      <c r="AX49" s="468">
        <f t="shared" si="5"/>
        <v>0</v>
      </c>
      <c r="AY49" s="469"/>
      <c r="AZ49" s="458">
        <f t="shared" si="2"/>
        <v>0</v>
      </c>
      <c r="BA49" s="459"/>
      <c r="BB49" s="605">
        <f t="shared" si="3"/>
        <v>0</v>
      </c>
      <c r="BC49" s="606"/>
      <c r="BD49" s="127">
        <f>SUMPRODUCT(F$14:AU$14,F49:AU49)+9!BD49</f>
        <v>0</v>
      </c>
      <c r="BE49" s="127">
        <f>IF(OR(1!BD49&gt;0,BD49&gt;0),BD49,0)</f>
        <v>0</v>
      </c>
    </row>
    <row r="50" spans="1:57" ht="12.75" customHeight="1" thickBot="1" thickTop="1">
      <c r="A50" s="69"/>
      <c r="B50" s="70" t="s">
        <v>63</v>
      </c>
      <c r="C50" s="79"/>
      <c r="D50" s="70">
        <f>COUNT(D26:D49)</f>
        <v>0</v>
      </c>
      <c r="E50" s="167">
        <f aca="true" t="shared" si="6" ref="E50:AU50">SUM(E26:E49)</f>
        <v>0</v>
      </c>
      <c r="F50" s="80">
        <f t="shared" si="6"/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1">
        <f t="shared" si="6"/>
        <v>0</v>
      </c>
      <c r="O50" s="51">
        <f t="shared" si="6"/>
        <v>0</v>
      </c>
      <c r="P50" s="51">
        <f t="shared" si="6"/>
        <v>0</v>
      </c>
      <c r="Q50" s="51">
        <f t="shared" si="6"/>
        <v>0</v>
      </c>
      <c r="R50" s="51">
        <f t="shared" si="6"/>
        <v>0</v>
      </c>
      <c r="S50" s="51">
        <f t="shared" si="6"/>
        <v>0</v>
      </c>
      <c r="T50" s="51">
        <f t="shared" si="6"/>
        <v>0</v>
      </c>
      <c r="U50" s="51">
        <f t="shared" si="6"/>
        <v>0</v>
      </c>
      <c r="V50" s="51">
        <f t="shared" si="6"/>
        <v>0</v>
      </c>
      <c r="W50" s="51">
        <f t="shared" si="6"/>
        <v>0</v>
      </c>
      <c r="X50" s="51">
        <f t="shared" si="6"/>
        <v>0</v>
      </c>
      <c r="Y50" s="51">
        <f t="shared" si="6"/>
        <v>0</v>
      </c>
      <c r="Z50" s="51">
        <f t="shared" si="6"/>
        <v>0</v>
      </c>
      <c r="AA50" s="51">
        <f t="shared" si="6"/>
        <v>0</v>
      </c>
      <c r="AB50" s="51">
        <f t="shared" si="6"/>
        <v>0</v>
      </c>
      <c r="AC50" s="51">
        <f t="shared" si="6"/>
        <v>0</v>
      </c>
      <c r="AD50" s="51">
        <f t="shared" si="6"/>
        <v>0</v>
      </c>
      <c r="AE50" s="51">
        <f t="shared" si="6"/>
        <v>0</v>
      </c>
      <c r="AF50" s="51">
        <f t="shared" si="6"/>
        <v>0</v>
      </c>
      <c r="AG50" s="51">
        <f t="shared" si="6"/>
        <v>0</v>
      </c>
      <c r="AH50" s="51">
        <f t="shared" si="6"/>
        <v>0</v>
      </c>
      <c r="AI50" s="51">
        <f t="shared" si="6"/>
        <v>0</v>
      </c>
      <c r="AJ50" s="51">
        <f t="shared" si="6"/>
        <v>0</v>
      </c>
      <c r="AK50" s="51">
        <f t="shared" si="6"/>
        <v>0</v>
      </c>
      <c r="AL50" s="51">
        <f t="shared" si="6"/>
        <v>0</v>
      </c>
      <c r="AM50" s="51">
        <f t="shared" si="6"/>
        <v>0</v>
      </c>
      <c r="AN50" s="51">
        <f t="shared" si="6"/>
        <v>0</v>
      </c>
      <c r="AO50" s="51">
        <f t="shared" si="6"/>
        <v>0</v>
      </c>
      <c r="AP50" s="51">
        <f t="shared" si="6"/>
        <v>0</v>
      </c>
      <c r="AQ50" s="51">
        <f t="shared" si="6"/>
        <v>0</v>
      </c>
      <c r="AR50" s="51">
        <f t="shared" si="6"/>
        <v>0</v>
      </c>
      <c r="AS50" s="51">
        <f t="shared" si="6"/>
        <v>0</v>
      </c>
      <c r="AT50" s="51">
        <f t="shared" si="6"/>
        <v>0</v>
      </c>
      <c r="AU50" s="51">
        <f t="shared" si="6"/>
        <v>0</v>
      </c>
      <c r="AV50" s="622">
        <f>SUM(AV26:AW49)</f>
        <v>0</v>
      </c>
      <c r="AW50" s="471"/>
      <c r="AX50" s="473"/>
      <c r="AY50" s="474"/>
      <c r="AZ50" s="603">
        <f>SUM(AZ26:BA49)</f>
        <v>0</v>
      </c>
      <c r="BA50" s="472"/>
      <c r="BB50" s="603">
        <f>SUM(BB26:BC49)</f>
        <v>0</v>
      </c>
      <c r="BC50" s="431"/>
      <c r="BD50" s="127">
        <f>SUM(BD26:BD49)</f>
        <v>0</v>
      </c>
      <c r="BE50" s="127"/>
    </row>
    <row r="51" spans="1:57" ht="15" customHeight="1" thickTop="1">
      <c r="A51" s="618" t="s">
        <v>36</v>
      </c>
      <c r="B51" s="619"/>
      <c r="C51" s="540">
        <f>IF(AV50&gt;0,(AV50-BD50)/(BB12+BB13+BB15),0)</f>
        <v>0</v>
      </c>
      <c r="D51" s="541"/>
      <c r="E51" s="161"/>
      <c r="F51" s="160">
        <f aca="true" t="shared" si="7" ref="F51:AU51">IF(SUM(F12:F13)=1,SUM(F26:F49),"")</f>
      </c>
      <c r="G51" s="160">
        <f t="shared" si="7"/>
      </c>
      <c r="H51" s="160">
        <f t="shared" si="7"/>
      </c>
      <c r="I51" s="160">
        <f t="shared" si="7"/>
      </c>
      <c r="J51" s="160">
        <f t="shared" si="7"/>
      </c>
      <c r="K51" s="160">
        <f t="shared" si="7"/>
      </c>
      <c r="L51" s="160">
        <f t="shared" si="7"/>
      </c>
      <c r="M51" s="160">
        <f t="shared" si="7"/>
      </c>
      <c r="N51" s="160">
        <f t="shared" si="7"/>
      </c>
      <c r="O51" s="160">
        <f t="shared" si="7"/>
      </c>
      <c r="P51" s="160">
        <f t="shared" si="7"/>
      </c>
      <c r="Q51" s="160">
        <f t="shared" si="7"/>
      </c>
      <c r="R51" s="160">
        <f t="shared" si="7"/>
      </c>
      <c r="S51" s="160">
        <f t="shared" si="7"/>
      </c>
      <c r="T51" s="160">
        <f t="shared" si="7"/>
      </c>
      <c r="U51" s="160">
        <f t="shared" si="7"/>
      </c>
      <c r="V51" s="160">
        <f t="shared" si="7"/>
      </c>
      <c r="W51" s="160">
        <f t="shared" si="7"/>
      </c>
      <c r="X51" s="160">
        <f t="shared" si="7"/>
      </c>
      <c r="Y51" s="160">
        <f t="shared" si="7"/>
      </c>
      <c r="Z51" s="160">
        <f t="shared" si="7"/>
      </c>
      <c r="AA51" s="160">
        <f t="shared" si="7"/>
      </c>
      <c r="AB51" s="160">
        <f t="shared" si="7"/>
      </c>
      <c r="AC51" s="160">
        <f t="shared" si="7"/>
      </c>
      <c r="AD51" s="160">
        <f t="shared" si="7"/>
      </c>
      <c r="AE51" s="160">
        <f t="shared" si="7"/>
      </c>
      <c r="AF51" s="160">
        <f t="shared" si="7"/>
      </c>
      <c r="AG51" s="160">
        <f t="shared" si="7"/>
      </c>
      <c r="AH51" s="160">
        <f t="shared" si="7"/>
      </c>
      <c r="AI51" s="160">
        <f t="shared" si="7"/>
      </c>
      <c r="AJ51" s="160">
        <f t="shared" si="7"/>
      </c>
      <c r="AK51" s="160">
        <f t="shared" si="7"/>
      </c>
      <c r="AL51" s="160">
        <f t="shared" si="7"/>
      </c>
      <c r="AM51" s="160">
        <f t="shared" si="7"/>
      </c>
      <c r="AN51" s="160">
        <f t="shared" si="7"/>
      </c>
      <c r="AO51" s="160">
        <f t="shared" si="7"/>
      </c>
      <c r="AP51" s="160">
        <f t="shared" si="7"/>
      </c>
      <c r="AQ51" s="160">
        <f t="shared" si="7"/>
      </c>
      <c r="AR51" s="160">
        <f t="shared" si="7"/>
      </c>
      <c r="AS51" s="160">
        <f t="shared" si="7"/>
      </c>
      <c r="AT51" s="160">
        <f t="shared" si="7"/>
      </c>
      <c r="AU51" s="160">
        <f t="shared" si="7"/>
      </c>
      <c r="AV51" s="160"/>
      <c r="AW51" s="160"/>
      <c r="AX51" s="160"/>
      <c r="AY51" s="160"/>
      <c r="AZ51" s="160"/>
      <c r="BA51" s="160"/>
      <c r="BB51" s="160"/>
      <c r="BC51" s="160"/>
      <c r="BD51" s="127" t="s">
        <v>180</v>
      </c>
      <c r="BE51" s="127">
        <f>COUNTIF(BE26:BE49,"&gt;0")</f>
        <v>0</v>
      </c>
    </row>
    <row r="52" spans="1:57" ht="15" customHeight="1" thickBot="1">
      <c r="A52" s="620"/>
      <c r="B52" s="621"/>
      <c r="C52" s="542"/>
      <c r="D52" s="543"/>
      <c r="E52" s="162"/>
      <c r="F52" s="163">
        <f>IF(AND(F51&lt;3,F51&gt;0),1,"")</f>
      </c>
      <c r="G52" s="163">
        <f aca="true" t="shared" si="8" ref="G52:AU52">IF(AND(G51&lt;3,G51&gt;0),1,"")</f>
      </c>
      <c r="H52" s="163">
        <f t="shared" si="8"/>
      </c>
      <c r="I52" s="163">
        <f t="shared" si="8"/>
      </c>
      <c r="J52" s="163">
        <f t="shared" si="8"/>
      </c>
      <c r="K52" s="163">
        <f t="shared" si="8"/>
      </c>
      <c r="L52" s="163">
        <f t="shared" si="8"/>
      </c>
      <c r="M52" s="163">
        <f t="shared" si="8"/>
      </c>
      <c r="N52" s="163">
        <f t="shared" si="8"/>
      </c>
      <c r="O52" s="163">
        <f t="shared" si="8"/>
      </c>
      <c r="P52" s="163">
        <f t="shared" si="8"/>
      </c>
      <c r="Q52" s="163">
        <f t="shared" si="8"/>
      </c>
      <c r="R52" s="163">
        <f t="shared" si="8"/>
      </c>
      <c r="S52" s="163">
        <f t="shared" si="8"/>
      </c>
      <c r="T52" s="163">
        <f t="shared" si="8"/>
      </c>
      <c r="U52" s="163">
        <f t="shared" si="8"/>
      </c>
      <c r="V52" s="163">
        <f t="shared" si="8"/>
      </c>
      <c r="W52" s="163">
        <f t="shared" si="8"/>
      </c>
      <c r="X52" s="163">
        <f t="shared" si="8"/>
      </c>
      <c r="Y52" s="163">
        <f t="shared" si="8"/>
      </c>
      <c r="Z52" s="163">
        <f t="shared" si="8"/>
      </c>
      <c r="AA52" s="163">
        <f t="shared" si="8"/>
      </c>
      <c r="AB52" s="163">
        <f t="shared" si="8"/>
      </c>
      <c r="AC52" s="163">
        <f t="shared" si="8"/>
      </c>
      <c r="AD52" s="163">
        <f t="shared" si="8"/>
      </c>
      <c r="AE52" s="163">
        <f t="shared" si="8"/>
      </c>
      <c r="AF52" s="163">
        <f t="shared" si="8"/>
      </c>
      <c r="AG52" s="163">
        <f t="shared" si="8"/>
      </c>
      <c r="AH52" s="163">
        <f t="shared" si="8"/>
      </c>
      <c r="AI52" s="163">
        <f t="shared" si="8"/>
      </c>
      <c r="AJ52" s="163">
        <f t="shared" si="8"/>
      </c>
      <c r="AK52" s="163">
        <f t="shared" si="8"/>
      </c>
      <c r="AL52" s="163">
        <f t="shared" si="8"/>
      </c>
      <c r="AM52" s="163">
        <f t="shared" si="8"/>
      </c>
      <c r="AN52" s="163">
        <f t="shared" si="8"/>
      </c>
      <c r="AO52" s="163">
        <f t="shared" si="8"/>
      </c>
      <c r="AP52" s="163">
        <f t="shared" si="8"/>
      </c>
      <c r="AQ52" s="163">
        <f t="shared" si="8"/>
      </c>
      <c r="AR52" s="163">
        <f t="shared" si="8"/>
      </c>
      <c r="AS52" s="163">
        <f t="shared" si="8"/>
      </c>
      <c r="AT52" s="163">
        <f t="shared" si="8"/>
      </c>
      <c r="AU52" s="163">
        <f t="shared" si="8"/>
      </c>
      <c r="AV52" s="163">
        <f>SUM(F52:AU52)</f>
        <v>0</v>
      </c>
      <c r="AW52" s="163">
        <f>AV52+9!AW52</f>
        <v>0</v>
      </c>
      <c r="AX52" s="163"/>
      <c r="AY52" s="163"/>
      <c r="AZ52" s="163"/>
      <c r="BA52" s="163"/>
      <c r="BB52" s="163"/>
      <c r="BC52" s="163"/>
      <c r="BD52" s="127" t="s">
        <v>179</v>
      </c>
      <c r="BE52" s="127" t="e">
        <f>BD50/BE51</f>
        <v>#DIV/0!</v>
      </c>
    </row>
    <row r="53" spans="6:49" ht="12.75" thickTop="1">
      <c r="F53" s="127">
        <f>IF(AND(F51&lt;8,F51&gt;0),1,"")</f>
      </c>
      <c r="G53" s="127">
        <f aca="true" t="shared" si="9" ref="G53:AU53">IF(AND(G51&lt;8,G51&gt;0),1,"")</f>
      </c>
      <c r="H53" s="127">
        <f t="shared" si="9"/>
      </c>
      <c r="I53" s="127">
        <f t="shared" si="9"/>
      </c>
      <c r="J53" s="127">
        <f t="shared" si="9"/>
      </c>
      <c r="K53" s="127">
        <f t="shared" si="9"/>
      </c>
      <c r="L53" s="127">
        <f t="shared" si="9"/>
      </c>
      <c r="M53" s="127">
        <f t="shared" si="9"/>
      </c>
      <c r="N53" s="127">
        <f t="shared" si="9"/>
      </c>
      <c r="O53" s="127">
        <f t="shared" si="9"/>
      </c>
      <c r="P53" s="127">
        <f t="shared" si="9"/>
      </c>
      <c r="Q53" s="127">
        <f t="shared" si="9"/>
      </c>
      <c r="R53" s="127">
        <f t="shared" si="9"/>
      </c>
      <c r="S53" s="127">
        <f t="shared" si="9"/>
      </c>
      <c r="T53" s="127">
        <f t="shared" si="9"/>
      </c>
      <c r="U53" s="127">
        <f t="shared" si="9"/>
      </c>
      <c r="V53" s="127">
        <f t="shared" si="9"/>
      </c>
      <c r="W53" s="127">
        <f t="shared" si="9"/>
      </c>
      <c r="X53" s="127">
        <f t="shared" si="9"/>
      </c>
      <c r="Y53" s="127">
        <f t="shared" si="9"/>
      </c>
      <c r="Z53" s="127">
        <f t="shared" si="9"/>
      </c>
      <c r="AA53" s="127">
        <f t="shared" si="9"/>
      </c>
      <c r="AB53" s="127">
        <f t="shared" si="9"/>
      </c>
      <c r="AC53" s="127">
        <f t="shared" si="9"/>
      </c>
      <c r="AD53" s="127">
        <f t="shared" si="9"/>
      </c>
      <c r="AE53" s="127">
        <f t="shared" si="9"/>
      </c>
      <c r="AF53" s="127">
        <f t="shared" si="9"/>
      </c>
      <c r="AG53" s="127">
        <f t="shared" si="9"/>
      </c>
      <c r="AH53" s="127">
        <f t="shared" si="9"/>
      </c>
      <c r="AI53" s="127">
        <f t="shared" si="9"/>
      </c>
      <c r="AJ53" s="127">
        <f t="shared" si="9"/>
      </c>
      <c r="AK53" s="127">
        <f t="shared" si="9"/>
      </c>
      <c r="AL53" s="127">
        <f t="shared" si="9"/>
      </c>
      <c r="AM53" s="127">
        <f t="shared" si="9"/>
      </c>
      <c r="AN53" s="127">
        <f t="shared" si="9"/>
      </c>
      <c r="AO53" s="127">
        <f t="shared" si="9"/>
      </c>
      <c r="AP53" s="127">
        <f t="shared" si="9"/>
      </c>
      <c r="AQ53" s="127">
        <f t="shared" si="9"/>
      </c>
      <c r="AR53" s="127">
        <f t="shared" si="9"/>
      </c>
      <c r="AS53" s="127">
        <f t="shared" si="9"/>
      </c>
      <c r="AT53" s="127">
        <f t="shared" si="9"/>
      </c>
      <c r="AU53" s="127">
        <f t="shared" si="9"/>
      </c>
      <c r="AV53" s="127">
        <f>SUM(F53:AU53)</f>
        <v>0</v>
      </c>
      <c r="AW53" s="127">
        <f>AV53+9!AW53</f>
        <v>0</v>
      </c>
    </row>
    <row r="58" spans="17:50" ht="12"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7:50" ht="12"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7:50" ht="12"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7:50" ht="12"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7:50" ht="12"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7:50" ht="12"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7:50" ht="12"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7:50" ht="12"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7:50" ht="12"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7:50" ht="12"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7:50" ht="12"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7:50" ht="12"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7:50" ht="12"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7:50" ht="12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7:50" ht="12"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</sheetData>
  <sheetProtection sheet="1" objects="1" scenarios="1"/>
  <mergeCells count="170">
    <mergeCell ref="AZ25:BA25"/>
    <mergeCell ref="AX24:AY24"/>
    <mergeCell ref="AZ24:BA24"/>
    <mergeCell ref="AV23:AW23"/>
    <mergeCell ref="AZ23:BA23"/>
    <mergeCell ref="AX23:AY23"/>
    <mergeCell ref="AX25:AY25"/>
    <mergeCell ref="BC9:BC11"/>
    <mergeCell ref="AV9:AV11"/>
    <mergeCell ref="F17:AU18"/>
    <mergeCell ref="BB15:BC15"/>
    <mergeCell ref="BB14:BC14"/>
    <mergeCell ref="BB13:BC13"/>
    <mergeCell ref="AV18:AW18"/>
    <mergeCell ref="BB12:BC12"/>
    <mergeCell ref="BB18:BC18"/>
    <mergeCell ref="AZ12:BA12"/>
    <mergeCell ref="AX19:AY19"/>
    <mergeCell ref="AZ22:BA22"/>
    <mergeCell ref="AV22:AW22"/>
    <mergeCell ref="AZ20:BA20"/>
    <mergeCell ref="AX20:AY20"/>
    <mergeCell ref="AV19:AW19"/>
    <mergeCell ref="AV21:AW21"/>
    <mergeCell ref="AX21:AY21"/>
    <mergeCell ref="AZ21:BA21"/>
    <mergeCell ref="AX22:AY22"/>
    <mergeCell ref="A10:A11"/>
    <mergeCell ref="B9:E9"/>
    <mergeCell ref="AW9:BB10"/>
    <mergeCell ref="AW11:BB11"/>
    <mergeCell ref="AV17:BC17"/>
    <mergeCell ref="AZ18:BA18"/>
    <mergeCell ref="AX18:AY18"/>
    <mergeCell ref="AZ13:BA13"/>
    <mergeCell ref="AZ14:BA14"/>
    <mergeCell ref="AV16:BC16"/>
    <mergeCell ref="AZ15:BA15"/>
    <mergeCell ref="BB23:BC23"/>
    <mergeCell ref="BB19:BC19"/>
    <mergeCell ref="BB20:BC20"/>
    <mergeCell ref="BB22:BC22"/>
    <mergeCell ref="BB21:BC21"/>
    <mergeCell ref="AZ26:BA26"/>
    <mergeCell ref="BB26:BC26"/>
    <mergeCell ref="BB24:BC24"/>
    <mergeCell ref="AZ29:BA29"/>
    <mergeCell ref="BB29:BC29"/>
    <mergeCell ref="AZ28:BA28"/>
    <mergeCell ref="BB28:BC28"/>
    <mergeCell ref="AZ27:BA27"/>
    <mergeCell ref="BB27:BC27"/>
    <mergeCell ref="BB25:BC25"/>
    <mergeCell ref="AZ30:BA30"/>
    <mergeCell ref="BB30:BC30"/>
    <mergeCell ref="AZ31:BA31"/>
    <mergeCell ref="BB31:BC31"/>
    <mergeCell ref="AZ32:BA32"/>
    <mergeCell ref="BB32:BC32"/>
    <mergeCell ref="AZ33:BA33"/>
    <mergeCell ref="BB33:BC33"/>
    <mergeCell ref="AZ34:BA34"/>
    <mergeCell ref="BB34:BC34"/>
    <mergeCell ref="AZ35:BA35"/>
    <mergeCell ref="BB35:BC35"/>
    <mergeCell ref="AZ36:BA36"/>
    <mergeCell ref="BB36:BC36"/>
    <mergeCell ref="AZ37:BA37"/>
    <mergeCell ref="BB37:BC37"/>
    <mergeCell ref="AZ38:BA38"/>
    <mergeCell ref="BB38:BC38"/>
    <mergeCell ref="AZ39:BA39"/>
    <mergeCell ref="BB39:BC39"/>
    <mergeCell ref="AZ40:BA40"/>
    <mergeCell ref="BB40:BC40"/>
    <mergeCell ref="AZ41:BA41"/>
    <mergeCell ref="BB41:BC41"/>
    <mergeCell ref="AZ42:BA42"/>
    <mergeCell ref="BB42:BC42"/>
    <mergeCell ref="AZ43:BA43"/>
    <mergeCell ref="BB43:BC43"/>
    <mergeCell ref="BB46:BC46"/>
    <mergeCell ref="AZ47:BA47"/>
    <mergeCell ref="BB47:BC47"/>
    <mergeCell ref="AZ44:BA44"/>
    <mergeCell ref="BB44:BC44"/>
    <mergeCell ref="AZ45:BA45"/>
    <mergeCell ref="BB45:BC45"/>
    <mergeCell ref="AZ50:BA50"/>
    <mergeCell ref="BB50:BC50"/>
    <mergeCell ref="AZ19:BA19"/>
    <mergeCell ref="AV20:AW20"/>
    <mergeCell ref="AZ48:BA48"/>
    <mergeCell ref="BB48:BC48"/>
    <mergeCell ref="AZ49:BA49"/>
    <mergeCell ref="BB49:BC49"/>
    <mergeCell ref="AZ46:BA46"/>
    <mergeCell ref="AV24:AW24"/>
    <mergeCell ref="AV26:AW26"/>
    <mergeCell ref="AV27:AW27"/>
    <mergeCell ref="AV28:AW28"/>
    <mergeCell ref="AV29:AW29"/>
    <mergeCell ref="AV30:AW30"/>
    <mergeCell ref="AV31:AW31"/>
    <mergeCell ref="AV32:AW32"/>
    <mergeCell ref="AV33:AW33"/>
    <mergeCell ref="AV38:AW38"/>
    <mergeCell ref="AV39:AW39"/>
    <mergeCell ref="AV34:AW34"/>
    <mergeCell ref="AV35:AW35"/>
    <mergeCell ref="AV36:AW36"/>
    <mergeCell ref="AV37:AW37"/>
    <mergeCell ref="AV47:AW47"/>
    <mergeCell ref="AV48:AW48"/>
    <mergeCell ref="AV42:AW42"/>
    <mergeCell ref="AV43:AW43"/>
    <mergeCell ref="AV44:AW44"/>
    <mergeCell ref="AV45:AW45"/>
    <mergeCell ref="AX28:AY28"/>
    <mergeCell ref="AX29:AY29"/>
    <mergeCell ref="AX30:AY30"/>
    <mergeCell ref="AX31:AY31"/>
    <mergeCell ref="AX26:AY26"/>
    <mergeCell ref="A25:AW25"/>
    <mergeCell ref="AO16:AU16"/>
    <mergeCell ref="AX42:AY42"/>
    <mergeCell ref="AA16:AG16"/>
    <mergeCell ref="AH16:AN16"/>
    <mergeCell ref="A16:E16"/>
    <mergeCell ref="C17:C18"/>
    <mergeCell ref="D17:D18"/>
    <mergeCell ref="AX27:AY27"/>
    <mergeCell ref="AX38:AY38"/>
    <mergeCell ref="AX39:AY39"/>
    <mergeCell ref="AX37:AY37"/>
    <mergeCell ref="AX41:AY41"/>
    <mergeCell ref="AX32:AY32"/>
    <mergeCell ref="AX33:AY33"/>
    <mergeCell ref="AX34:AY34"/>
    <mergeCell ref="AX35:AY35"/>
    <mergeCell ref="A51:B52"/>
    <mergeCell ref="C51:D52"/>
    <mergeCell ref="AX44:AY44"/>
    <mergeCell ref="AX40:AY40"/>
    <mergeCell ref="AV50:AW50"/>
    <mergeCell ref="AV49:AW49"/>
    <mergeCell ref="AV40:AW40"/>
    <mergeCell ref="AV41:AW41"/>
    <mergeCell ref="AX43:AY43"/>
    <mergeCell ref="AV46:AW46"/>
    <mergeCell ref="A15:E15"/>
    <mergeCell ref="F16:L16"/>
    <mergeCell ref="AX50:AY50"/>
    <mergeCell ref="AX46:AY46"/>
    <mergeCell ref="T16:Z16"/>
    <mergeCell ref="M16:S16"/>
    <mergeCell ref="AX47:AY47"/>
    <mergeCell ref="AX48:AY48"/>
    <mergeCell ref="AX49:AY49"/>
    <mergeCell ref="AX36:AY36"/>
    <mergeCell ref="A14:E14"/>
    <mergeCell ref="AX45:AY45"/>
    <mergeCell ref="A6:A7"/>
    <mergeCell ref="A17:A18"/>
    <mergeCell ref="B17:B18"/>
    <mergeCell ref="A13:E13"/>
    <mergeCell ref="A12:E12"/>
    <mergeCell ref="B11:E11"/>
    <mergeCell ref="B10:E10"/>
    <mergeCell ref="E17:E18"/>
  </mergeCells>
  <printOptions/>
  <pageMargins left="0.5905511811023623" right="0.35433070866141736" top="0.4330708661417323" bottom="0.35433070866141736" header="0.31496062992125984" footer="0.11811023622047245"/>
  <pageSetup fitToHeight="1" fitToWidth="1" horizontalDpi="600" verticalDpi="600" orientation="landscape" paperSize="9" scale="73"/>
  <headerFooter alignWithMargins="0">
    <oddFooter>&amp;C&amp;8 30.82.321 d -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BE72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2" width="11.625" style="11" customWidth="1"/>
    <col min="3" max="3" width="3.125" style="12" customWidth="1"/>
    <col min="4" max="4" width="2.625" style="11" customWidth="1"/>
    <col min="5" max="5" width="3.125" style="11" customWidth="1"/>
    <col min="6" max="14" width="2.625" style="11" customWidth="1"/>
    <col min="15" max="50" width="2.625" style="12" customWidth="1"/>
    <col min="51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B1" s="1"/>
      <c r="C1" s="2"/>
      <c r="D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1:55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40.5" customHeight="1">
      <c r="A4" s="1"/>
      <c r="B4" s="1"/>
      <c r="C4" s="2"/>
      <c r="D4" s="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4" s="3" customFormat="1" ht="20.25" customHeight="1">
      <c r="A5" s="9" t="s">
        <v>143</v>
      </c>
      <c r="B5" s="9"/>
      <c r="C5" s="10"/>
      <c r="D5" s="9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5" s="3" customFormat="1" ht="15" customHeight="1">
      <c r="A6" s="601" t="s">
        <v>212</v>
      </c>
      <c r="B6" s="9"/>
      <c r="C6" s="10"/>
      <c r="D6" s="9"/>
      <c r="E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7.25" customHeight="1">
      <c r="A7" s="601"/>
      <c r="B7" s="9"/>
      <c r="C7" s="10"/>
      <c r="D7" s="9"/>
      <c r="E7" s="9"/>
      <c r="O7" s="1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1" ht="6" customHeight="1" thickBot="1">
      <c r="A8" s="13"/>
      <c r="O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72" t="s">
        <v>161</v>
      </c>
      <c r="B9" s="423" t="s">
        <v>29</v>
      </c>
      <c r="C9" s="406"/>
      <c r="D9" s="406"/>
      <c r="E9" s="407"/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723"/>
      <c r="AW9" s="348" t="s">
        <v>45</v>
      </c>
      <c r="AX9" s="349"/>
      <c r="AY9" s="349"/>
      <c r="AZ9" s="349"/>
      <c r="BA9" s="349"/>
      <c r="BB9" s="350"/>
      <c r="BC9" s="720"/>
    </row>
    <row r="10" spans="1:55" ht="12.75" customHeight="1">
      <c r="A10" s="712">
        <f>IF(1!A10="","",IF(F11&lt;'10'!F11,'10'!A10+1,'10'!A10))</f>
      </c>
      <c r="B10" s="424" t="s">
        <v>30</v>
      </c>
      <c r="C10" s="425"/>
      <c r="D10" s="425"/>
      <c r="E10" s="426"/>
      <c r="F10" s="111" t="e">
        <f>IF('10'!M10="",IF(OR(AND(OR('10'!L11=1,'10'!L11=5,'10'!L11=7,'10'!L11=8,'10'!L11=10,'10'!L11=12),'10'!L10&gt;30),AND(OR('10'!L11=9,'10'!L11=11),'10'!L10&gt;29)),1,'10'!L10+1),IF('10'!T10="",IF(OR(AND(OR('10'!S11=1,'10'!S11=5,'10'!S11=7,'10'!S11=8,'10'!S11=10,'10'!S11=12),'10'!S10&gt;30),AND(OR('10'!S11=9,'10'!S11=11),'10'!S10&gt;29)),1,'10'!S10+1),IF('10'!AA10="",IF(OR(AND(OR('10'!Z11=1,'10'!Z11=5,'10'!Z11=7,'10'!Z11=8,'10'!Z11=10,'10'!Z11=12),'10'!Z10&gt;30),AND(OR('10'!Z11=9,'10'!Z11=11),'10'!Z10&gt;29)),1,'10'!Z10+1),IF('10'!AH10="",IF(OR(AND(OR('10'!AG11=1,'10'!AG11=5,'10'!AG11=7,'10'!AG11=8,'10'!AG11=10,'10'!AG11=12),'10'!AG10&gt;30),AND(OR('10'!AG11=9,'10'!AG11=11),'10'!AG10&gt;29)),1,'10'!AG10+1),IF('10'!AO10="",IF(AND(OR('10'!AN11=1,'10'!AN11=5,'10'!AN11=7,'10'!AN11=8,'10'!AN11=10,'10'!AN11=12),'10'!AN10&gt;30),1,IF(AND('10'!AN11=11,'10'!AN10&gt;29),1,'10'!AN10+1)))))))</f>
        <v>#VALUE!</v>
      </c>
      <c r="G10" s="111" t="e">
        <f>IF(F10="","",IF(F11=2,IF(F10&lt;28,IF(1!$L10&gt;0,F10+1,""),1),IF(OR(F11=4,F11=6,F11=9,F11=11),IF(F10&lt;30,IF(1!$L10&gt;0,F10+1,""),1),IF(F10&lt;31,IF(1!$L10&gt;0,F10+1,""),1))))</f>
        <v>#VALUE!</v>
      </c>
      <c r="H10" s="111" t="e">
        <f>IF(G10="","",IF(G11=2,IF(G10&lt;28,IF(1!$L10&gt;0,G10+1,""),1),IF(OR(G11=4,G11=6,G11=9,G11=11),IF(G10&lt;30,IF(1!$L10&gt;0,G10+1,""),1),IF(G10&lt;31,IF(1!$L10&gt;0,G10+1,""),1))))</f>
        <v>#VALUE!</v>
      </c>
      <c r="I10" s="111" t="e">
        <f>IF(H10="","",IF(H11=2,IF(H10&lt;28,IF(1!$L10&gt;0,H10+1,""),1),IF(OR(H11=4,H11=6,H11=9,H11=11),IF(H10&lt;30,IF(1!$L10&gt;0,H10+1,""),1),IF(H10&lt;31,IF(1!$L10&gt;0,H10+1,""),1))))</f>
        <v>#VALUE!</v>
      </c>
      <c r="J10" s="111" t="e">
        <f>IF(I10="","",IF(I11=2,IF(I10&lt;28,IF(1!$L10&gt;0,I10+1,""),1),IF(OR(I11=4,I11=6,I11=9,I11=11),IF(I10&lt;30,IF(1!$L10&gt;0,I10+1,""),1),IF(I10&lt;31,IF(1!$L10&gt;0,I10+1,""),1))))</f>
        <v>#VALUE!</v>
      </c>
      <c r="K10" s="111" t="e">
        <f>IF(J10="","",IF(J11=2,IF(J10&lt;28,IF(1!$L10&gt;0,J10+1,""),1),IF(OR(J11=4,J11=6,J11=9,J11=11),IF(J10&lt;30,IF(1!$L10&gt;0,J10+1,""),1),IF(J10&lt;31,IF(1!$L10&gt;0,J10+1,""),1))))</f>
        <v>#VALUE!</v>
      </c>
      <c r="L10" s="111" t="e">
        <f>IF(K10="","",IF(K11=2,IF(K10&lt;28,IF(1!$L10&gt;0,K10+1,""),1),IF(OR(K11=4,K11=6,K11=9,K11=11),IF(K10&lt;30,IF(1!$L10&gt;0,K10+1,""),1),IF(K10&lt;31,IF(1!$L10&gt;0,K10+1,""),1))))</f>
        <v>#VALUE!</v>
      </c>
      <c r="M10" s="112" t="e">
        <f>IF(L10="","",IF(AND(OR(L11=4,L11=6,L11=9,L11=11),L10=30),"",IF(AND(OR(L11=1,L11=3,L11=5,L11=7,L11=8,L11=10,L11=12),L10=31),"",IF(L10&gt;E10,IF(L11=2,IF(L10&lt;28,IF($K10&gt;0,L10+1,""),1),IF(OR(L11=4,L11=6,L11=9,L11=11),IF(L10&lt;30,IF($K10&gt;0,L10+1,""),1),IF(L10&lt;31,IF($K10&gt;0,L10+1,""),1))),""))))</f>
        <v>#VALUE!</v>
      </c>
      <c r="N10" s="111" t="e">
        <f>IF(M10="","",IF(M11=2,IF(M10&lt;28,IF(1!$L10&gt;0,M10+1,""),1),IF(OR(M11=4,M11=6,M11=9,M11=11),IF(M10&lt;30,IF(1!$L10&gt;0,M10+1,""),1),IF(M10&lt;31,IF(1!$L10&gt;0,M10+1,""),1))))</f>
        <v>#VALUE!</v>
      </c>
      <c r="O10" s="111" t="e">
        <f>IF(N10="","",IF(N11=2,IF(N10&lt;28,IF(1!$L10&gt;0,N10+1,""),1),IF(OR(N11=4,N11=6,N11=9,N11=11),IF(N10&lt;30,IF(1!$L10&gt;0,N10+1,""),1),IF(N10&lt;31,IF(1!$L10&gt;0,N10+1,""),1))))</f>
        <v>#VALUE!</v>
      </c>
      <c r="P10" s="111" t="e">
        <f>IF(O10="","",IF(O11=2,IF(O10&lt;28,IF(1!$L10&gt;0,O10+1,""),1),IF(OR(O11=4,O11=6,O11=9,O11=11),IF(O10&lt;30,IF(1!$L10&gt;0,O10+1,""),1),IF(O10&lt;31,IF(1!$L10&gt;0,O10+1,""),1))))</f>
        <v>#VALUE!</v>
      </c>
      <c r="Q10" s="111" t="e">
        <f>IF(P10="","",IF(P11=2,IF(P10&lt;28,IF(1!$L10&gt;0,P10+1,""),1),IF(OR(P11=4,P11=6,P11=9,P11=11),IF(P10&lt;30,IF(1!$L10&gt;0,P10+1,""),1),IF(P10&lt;31,IF(1!$L10&gt;0,P10+1,""),1))))</f>
        <v>#VALUE!</v>
      </c>
      <c r="R10" s="111" t="e">
        <f>IF(Q10="","",IF(Q11=2,IF(Q10&lt;28,IF(1!$L10&gt;0,Q10+1,""),1),IF(OR(Q11=4,Q11=6,Q11=9,Q11=11),IF(Q10&lt;30,IF(1!$L10&gt;0,Q10+1,""),1),IF(Q10&lt;31,IF(1!$L10&gt;0,Q10+1,""),1))))</f>
        <v>#VALUE!</v>
      </c>
      <c r="S10" s="111" t="e">
        <f>IF(R10="","",IF(R11=2,IF(R10&lt;28,IF(1!$L10&gt;0,R10+1,""),1),IF(OR(R11=4,R11=6,R11=9,R11=11),IF(R10&lt;30,IF(1!$L10&gt;0,R10+1,""),1),IF(R10&lt;31,IF(1!$L10&gt;0,R10+1,""),1))))</f>
        <v>#VALUE!</v>
      </c>
      <c r="T10" s="112" t="e">
        <f>IF(S10="","",IF(AND(OR(S11=4,S11=6,S11=9,S11=11),S10=30),"",IF(AND(OR(S11=1,S11=3,S11=5,S11=7,S11=8,S11=10,S11=12),S10=31),"",IF(S10&gt;L10,IF(S11=2,IF(S10&lt;28,IF($K10&gt;0,S10+1,""),1),IF(OR(S11=4,S11=6,S11=9,S11=11),IF(S10&lt;30,IF($K10&gt;0,S10+1,""),1),IF(S10&lt;31,IF($K10&gt;0,S10+1,""),1))),""))))</f>
        <v>#VALUE!</v>
      </c>
      <c r="U10" s="111" t="e">
        <f>IF(T10="","",IF(T11=2,IF(T10&lt;28,IF(1!$L10&gt;0,T10+1,""),1),IF(OR(T11=4,T11=6,T11=9,T11=11),IF(T10&lt;30,IF(1!$L10&gt;0,T10+1,""),1),IF(T10&lt;31,IF(1!$L10&gt;0,T10+1,""),1))))</f>
        <v>#VALUE!</v>
      </c>
      <c r="V10" s="111" t="e">
        <f>IF(U10="","",IF(U11=2,IF(U10&lt;28,IF(1!$L10&gt;0,U10+1,""),1),IF(OR(U11=4,U11=6,U11=9,U11=11),IF(U10&lt;30,IF(1!$L10&gt;0,U10+1,""),1),IF(U10&lt;31,IF(1!$L10&gt;0,U10+1,""),1))))</f>
        <v>#VALUE!</v>
      </c>
      <c r="W10" s="111" t="e">
        <f>IF(V10="","",IF(V11=2,IF(V10&lt;28,IF(1!$L10&gt;0,V10+1,""),1),IF(OR(V11=4,V11=6,V11=9,V11=11),IF(V10&lt;30,IF(1!$L10&gt;0,V10+1,""),1),IF(V10&lt;31,IF(1!$L10&gt;0,V10+1,""),1))))</f>
        <v>#VALUE!</v>
      </c>
      <c r="X10" s="111" t="e">
        <f>IF(W10="","",IF(W11=2,IF(W10&lt;28,IF(1!$L10&gt;0,W10+1,""),1),IF(OR(W11=4,W11=6,W11=9,W11=11),IF(W10&lt;30,IF(1!$L10&gt;0,W10+1,""),1),IF(W10&lt;31,IF(1!$L10&gt;0,W10+1,""),1))))</f>
        <v>#VALUE!</v>
      </c>
      <c r="Y10" s="111" t="e">
        <f>IF(X10="","",IF(X11=2,IF(X10&lt;28,IF(1!$L10&gt;0,X10+1,""),1),IF(OR(X11=4,X11=6,X11=9,X11=11),IF(X10&lt;30,IF(1!$L10&gt;0,X10+1,""),1),IF(X10&lt;31,IF(1!$L10&gt;0,X10+1,""),1))))</f>
        <v>#VALUE!</v>
      </c>
      <c r="Z10" s="111" t="e">
        <f>IF(Y10="","",IF(Y11=2,IF(Y10&lt;28,IF(1!$L10&gt;0,Y10+1,""),1),IF(OR(Y11=4,Y11=6,Y11=9,Y11=11),IF(Y10&lt;30,IF(1!$L10&gt;0,Y10+1,""),1),IF(Y10&lt;31,IF(1!$L10&gt;0,Y10+1,""),1))))</f>
        <v>#VALUE!</v>
      </c>
      <c r="AA10" s="112" t="e">
        <f>IF(Z10="","",IF(AND(OR(Z11=4,Z11=6,Z11=9,Z11=11),Z10=30),"",IF(AND(OR(Z11=1,Z11=3,Z11=5,Z11=7,Z11=8,Z11=10,Z11=12),Z10=31),"",IF(Z10&gt;S10,IF(Z11=2,IF(Z10&lt;28,IF($K10&gt;0,Z10+1,""),1),IF(OR(Z11=4,Z11=6,Z11=9,Z11=11),IF(Z10&lt;30,IF($K10&gt;0,Z10+1,""),1),IF(Z10&lt;31,IF($K10&gt;0,Z10+1,""),1))),""))))</f>
        <v>#VALUE!</v>
      </c>
      <c r="AB10" s="111" t="e">
        <f>IF(AA10="","",IF(AA11=2,IF(AA10&lt;28,IF(1!$L10&gt;0,AA10+1,""),1),IF(OR(AA11=4,AA11=6,AA11=9,AA11=11),IF(AA10&lt;30,IF(1!$L10&gt;0,AA10+1,""),1),IF(AA10&lt;31,IF(1!$L10&gt;0,AA10+1,""),1))))</f>
        <v>#VALUE!</v>
      </c>
      <c r="AC10" s="111" t="e">
        <f>IF(AB10="","",IF(AB11=2,IF(AB10&lt;28,IF(1!$L10&gt;0,AB10+1,""),1),IF(OR(AB11=4,AB11=6,AB11=9,AB11=11),IF(AB10&lt;30,IF(1!$L10&gt;0,AB10+1,""),1),IF(AB10&lt;31,IF(1!$L10&gt;0,AB10+1,""),1))))</f>
        <v>#VALUE!</v>
      </c>
      <c r="AD10" s="111" t="e">
        <f>IF(AC10="","",IF(AC11=2,IF(AC10&lt;28,IF(1!$L10&gt;0,AC10+1,""),1),IF(OR(AC11=4,AC11=6,AC11=9,AC11=11),IF(AC10&lt;30,IF(1!$L10&gt;0,AC10+1,""),1),IF(AC10&lt;31,IF(1!$L10&gt;0,AC10+1,""),1))))</f>
        <v>#VALUE!</v>
      </c>
      <c r="AE10" s="111" t="e">
        <f>IF(AD10="","",IF(AD11=2,IF(AD10&lt;28,IF(1!$L10&gt;0,AD10+1,""),1),IF(OR(AD11=4,AD11=6,AD11=9,AD11=11),IF(AD10&lt;30,IF(1!$L10&gt;0,AD10+1,""),1),IF(AD10&lt;31,IF(1!$L10&gt;0,AD10+1,""),1))))</f>
        <v>#VALUE!</v>
      </c>
      <c r="AF10" s="111" t="e">
        <f>IF(AE10="","",IF(AE11=2,IF(AE10&lt;28,IF(1!$L10&gt;0,AE10+1,""),1),IF(OR(AE11=4,AE11=6,AE11=9,AE11=11),IF(AE10&lt;30,IF(1!$L10&gt;0,AE10+1,""),1),IF(AE10&lt;31,IF(1!$L10&gt;0,AE10+1,""),1))))</f>
        <v>#VALUE!</v>
      </c>
      <c r="AG10" s="111" t="e">
        <f>IF(AF10="","",IF(AF11=2,IF(AF10&lt;28,IF(1!$L10&gt;0,AF10+1,""),1),IF(OR(AF11=4,AF11=6,AF11=9,AF11=11),IF(AF10&lt;30,IF(1!$L10&gt;0,AF10+1,""),1),IF(AF10&lt;31,IF(1!$L10&gt;0,AF10+1,""),1))))</f>
        <v>#VALUE!</v>
      </c>
      <c r="AH10" s="112" t="e">
        <f>IF(AG10="","",IF(AND(OR(AG11=4,AG11=6,AG11=9,AG11=11),AG10=30),"",IF(AND(OR(AG11=1,AG11=3,AG11=5,AG11=7,AG11=8,AG11=10,AG11=12),AG10=31),"",IF(AG10&gt;Z10,IF(AG11=2,IF(AG10&lt;28,IF($K10&gt;0,AG10+1,""),1),IF(OR(AG11=4,AG11=6,AG11=9,AG11=11),IF(AG10&lt;30,IF($K10&gt;0,AG10+1,""),1),IF(AG10&lt;31,IF($K10&gt;0,AG10+1,""),1))),""))))</f>
        <v>#VALUE!</v>
      </c>
      <c r="AI10" s="111" t="e">
        <f>IF(AH10="","",IF(AH11=2,IF(AH10&lt;28,IF(1!$L10&gt;0,AH10+1,""),1),IF(OR(AH11=4,AH11=6,AH11=9,AH11=11),IF(AH10&lt;30,IF(1!$L10&gt;0,AH10+1,""),1),IF(AH10&lt;31,IF(1!$L10&gt;0,AH10+1,""),1))))</f>
        <v>#VALUE!</v>
      </c>
      <c r="AJ10" s="111" t="e">
        <f>IF(AI10="","",IF(AI11=2,IF(AI10&lt;28,IF(1!$L10&gt;0,AI10+1,""),1),IF(OR(AI11=4,AI11=6,AI11=9,AI11=11),IF(AI10&lt;30,IF(1!$L10&gt;0,AI10+1,""),1),IF(AI10&lt;31,IF(1!$L10&gt;0,AI10+1,""),1))))</f>
        <v>#VALUE!</v>
      </c>
      <c r="AK10" s="111" t="e">
        <f>IF(AJ10="","",IF(AJ11=2,IF(AJ10&lt;28,IF(1!$L10&gt;0,AJ10+1,""),1),IF(OR(AJ11=4,AJ11=6,AJ11=9,AJ11=11),IF(AJ10&lt;30,IF(1!$L10&gt;0,AJ10+1,""),1),IF(AJ10&lt;31,IF(1!$L10&gt;0,AJ10+1,""),1))))</f>
        <v>#VALUE!</v>
      </c>
      <c r="AL10" s="111" t="e">
        <f>IF(AK10="","",IF(AK11=2,IF(AK10&lt;28,IF(1!$L10&gt;0,AK10+1,""),1),IF(OR(AK11=4,AK11=6,AK11=9,AK11=11),IF(AK10&lt;30,IF(1!$L10&gt;0,AK10+1,""),1),IF(AK10&lt;31,IF(1!$L10&gt;0,AK10+1,""),1))))</f>
        <v>#VALUE!</v>
      </c>
      <c r="AM10" s="111" t="e">
        <f>IF(AL10="","",IF(AL11=2,IF(AL10&lt;28,IF(1!$L10&gt;0,AL10+1,""),1),IF(OR(AL11=4,AL11=6,AL11=9,AL11=11),IF(AL10&lt;30,IF(1!$L10&gt;0,AL10+1,""),1),IF(AL10&lt;31,IF(1!$L10&gt;0,AL10+1,""),1))))</f>
        <v>#VALUE!</v>
      </c>
      <c r="AN10" s="111" t="e">
        <f>IF(AM10="","",IF(AM11=2,IF(AM10&lt;28,IF(1!$L10&gt;0,AM10+1,""),1),IF(OR(AM11=4,AM11=6,AM11=9,AM11=11),IF(AM10&lt;30,IF(1!$L10&gt;0,AM10+1,""),1),IF(AM10&lt;31,IF(1!$L10&gt;0,AM10+1,""),1))))</f>
        <v>#VALUE!</v>
      </c>
      <c r="AO10" s="112" t="e">
        <f>IF(AN10="","",IF(AND(OR(AN11=4,AN11=6,AN11=9,AN11=11),AN10=30),"",IF(AND(OR(AN11=1,AN11=3,AN11=5,AN11=7,AN11=8,AN11=10,AN11=12),AN10=31),"",IF(AN10&gt;AG10,IF(AN11=2,IF(AN10&lt;28,IF($K10&gt;0,AN10+1,""),1),IF(OR(AN11=4,AN11=6,AN11=9,AN11=11),IF(AN10&lt;30,IF($K10&gt;0,AN10+1,""),1),IF(AN10&lt;31,IF($K10&gt;0,AN10+1,""),1))),""))))</f>
        <v>#VALUE!</v>
      </c>
      <c r="AP10" s="111" t="e">
        <f>IF(AO10="","",IF(AO11=2,IF(AO10&lt;28,IF(1!$L10&gt;0,AO10+1,""),1),IF(OR(AO11=4,AO11=6,AO11=9,AO11=11),IF(AO10&lt;30,IF(1!$L10&gt;0,AO10+1,""),1),IF(AO10&lt;31,IF(1!$L10&gt;0,AO10+1,""),1))))</f>
        <v>#VALUE!</v>
      </c>
      <c r="AQ10" s="111" t="e">
        <f>IF(AP10="","",IF(AP11=2,IF(AP10&lt;28,IF(1!$L10&gt;0,AP10+1,""),1),IF(OR(AP11=4,AP11=6,AP11=9,AP11=11),IF(AP10&lt;30,IF(1!$L10&gt;0,AP10+1,""),1),IF(AP10&lt;31,IF(1!$L10&gt;0,AP10+1,""),1))))</f>
        <v>#VALUE!</v>
      </c>
      <c r="AR10" s="111" t="e">
        <f>IF(AQ10="","",IF(AQ11=2,IF(AQ10&lt;28,IF(1!$L10&gt;0,AQ10+1,""),1),IF(OR(AQ11=4,AQ11=6,AQ11=9,AQ11=11),IF(AQ10&lt;30,IF(1!$L10&gt;0,AQ10+1,""),1),IF(AQ10&lt;31,IF(1!$L10&gt;0,AQ10+1,""),1))))</f>
        <v>#VALUE!</v>
      </c>
      <c r="AS10" s="111" t="e">
        <f>IF(AR10="","",IF(AR11=2,IF(AR10&lt;28,IF(1!$L10&gt;0,AR10+1,""),1),IF(OR(AR11=4,AR11=6,AR11=9,AR11=11),IF(AR10&lt;30,IF(1!$L10&gt;0,AR10+1,""),1),IF(AR10&lt;31,IF(1!$L10&gt;0,AR10+1,""),1))))</f>
        <v>#VALUE!</v>
      </c>
      <c r="AT10" s="111" t="e">
        <f>IF(AS10="","",IF(AS11=2,IF(AS10&lt;28,IF(1!$L10&gt;0,AS10+1,""),1),IF(OR(AS11=4,AS11=6,AS11=9,AS11=11),IF(AS10&lt;30,IF(1!$L10&gt;0,AS10+1,""),1),IF(AS10&lt;31,IF(1!$L10&gt;0,AS10+1,""),1))))</f>
        <v>#VALUE!</v>
      </c>
      <c r="AU10" s="111" t="e">
        <f>IF(AT10="","",IF(AT11=2,IF(AT10&lt;28,IF(1!$L10&gt;0,AT10+1,""),1),IF(OR(AT11=4,AT11=6,AT11=9,AT11=11),IF(AT10&lt;30,IF(1!$L10&gt;0,AT10+1,""),1),IF(AT10&lt;31,IF(1!$L10&gt;0,AT10+1,""),1))))</f>
        <v>#VALUE!</v>
      </c>
      <c r="AV10" s="724"/>
      <c r="AW10" s="351"/>
      <c r="AX10" s="352"/>
      <c r="AY10" s="352"/>
      <c r="AZ10" s="352"/>
      <c r="BA10" s="352"/>
      <c r="BB10" s="353"/>
      <c r="BC10" s="721"/>
    </row>
    <row r="11" spans="1:55" ht="12.75" customHeight="1" thickBot="1">
      <c r="A11" s="713"/>
      <c r="B11" s="427" t="s">
        <v>31</v>
      </c>
      <c r="C11" s="428"/>
      <c r="D11" s="428"/>
      <c r="E11" s="429"/>
      <c r="F11" s="113" t="e">
        <f>IF(F10="","",IF('10'!M11="",IF(F10&gt;'10'!L10,'10'!L11,'10'!L11+1),IF('10'!T11="",IF(F10&gt;'10'!S10,'10'!S11,'10'!S11+1),IF('10'!AA10="",IF(F10&gt;'10'!Z10,'10'!Z11,'10'!Z11+1),IF('10'!AH11="",IF(F10&gt;'10'!AG10,'10'!AG11,'10'!AG11+1),IF('10'!AO11="",IF(F10&gt;'10'!AN10,'10'!AN11,'10'!AN11+1),'10'!AU11+1))))))</f>
        <v>#VALUE!</v>
      </c>
      <c r="G11" s="114" t="e">
        <f aca="true" t="shared" si="0" ref="G11:AU11">IF(G10="","",IF(F11&lt;&gt;"",IF(AND(F10=31,F11=12),1,IF(G10&gt;F10,F11,F11+1))))</f>
        <v>#VALUE!</v>
      </c>
      <c r="H11" s="114" t="e">
        <f t="shared" si="0"/>
        <v>#VALUE!</v>
      </c>
      <c r="I11" s="114" t="e">
        <f t="shared" si="0"/>
        <v>#VALUE!</v>
      </c>
      <c r="J11" s="114" t="e">
        <f t="shared" si="0"/>
        <v>#VALUE!</v>
      </c>
      <c r="K11" s="114" t="e">
        <f t="shared" si="0"/>
        <v>#VALUE!</v>
      </c>
      <c r="L11" s="114" t="e">
        <f t="shared" si="0"/>
        <v>#VALUE!</v>
      </c>
      <c r="M11" s="115" t="e">
        <f t="shared" si="0"/>
        <v>#VALUE!</v>
      </c>
      <c r="N11" s="114" t="e">
        <f t="shared" si="0"/>
        <v>#VALUE!</v>
      </c>
      <c r="O11" s="114" t="e">
        <f t="shared" si="0"/>
        <v>#VALUE!</v>
      </c>
      <c r="P11" s="114" t="e">
        <f t="shared" si="0"/>
        <v>#VALUE!</v>
      </c>
      <c r="Q11" s="114" t="e">
        <f t="shared" si="0"/>
        <v>#VALUE!</v>
      </c>
      <c r="R11" s="114" t="e">
        <f t="shared" si="0"/>
        <v>#VALUE!</v>
      </c>
      <c r="S11" s="116" t="e">
        <f t="shared" si="0"/>
        <v>#VALUE!</v>
      </c>
      <c r="T11" s="115" t="e">
        <f t="shared" si="0"/>
        <v>#VALUE!</v>
      </c>
      <c r="U11" s="114" t="e">
        <f t="shared" si="0"/>
        <v>#VALUE!</v>
      </c>
      <c r="V11" s="114" t="e">
        <f t="shared" si="0"/>
        <v>#VALUE!</v>
      </c>
      <c r="W11" s="114" t="e">
        <f t="shared" si="0"/>
        <v>#VALUE!</v>
      </c>
      <c r="X11" s="114" t="e">
        <f t="shared" si="0"/>
        <v>#VALUE!</v>
      </c>
      <c r="Y11" s="114" t="e">
        <f t="shared" si="0"/>
        <v>#VALUE!</v>
      </c>
      <c r="Z11" s="116" t="e">
        <f t="shared" si="0"/>
        <v>#VALUE!</v>
      </c>
      <c r="AA11" s="115" t="e">
        <f t="shared" si="0"/>
        <v>#VALUE!</v>
      </c>
      <c r="AB11" s="114" t="e">
        <f t="shared" si="0"/>
        <v>#VALUE!</v>
      </c>
      <c r="AC11" s="114" t="e">
        <f t="shared" si="0"/>
        <v>#VALUE!</v>
      </c>
      <c r="AD11" s="114" t="e">
        <f t="shared" si="0"/>
        <v>#VALUE!</v>
      </c>
      <c r="AE11" s="114" t="e">
        <f t="shared" si="0"/>
        <v>#VALUE!</v>
      </c>
      <c r="AF11" s="114" t="e">
        <f t="shared" si="0"/>
        <v>#VALUE!</v>
      </c>
      <c r="AG11" s="116" t="e">
        <f t="shared" si="0"/>
        <v>#VALUE!</v>
      </c>
      <c r="AH11" s="115" t="e">
        <f t="shared" si="0"/>
        <v>#VALUE!</v>
      </c>
      <c r="AI11" s="114" t="e">
        <f t="shared" si="0"/>
        <v>#VALUE!</v>
      </c>
      <c r="AJ11" s="114" t="e">
        <f t="shared" si="0"/>
        <v>#VALUE!</v>
      </c>
      <c r="AK11" s="114" t="e">
        <f t="shared" si="0"/>
        <v>#VALUE!</v>
      </c>
      <c r="AL11" s="114" t="e">
        <f t="shared" si="0"/>
        <v>#VALUE!</v>
      </c>
      <c r="AM11" s="114" t="e">
        <f t="shared" si="0"/>
        <v>#VALUE!</v>
      </c>
      <c r="AN11" s="116" t="e">
        <f t="shared" si="0"/>
        <v>#VALUE!</v>
      </c>
      <c r="AO11" s="115" t="e">
        <f t="shared" si="0"/>
        <v>#VALUE!</v>
      </c>
      <c r="AP11" s="114" t="e">
        <f t="shared" si="0"/>
        <v>#VALUE!</v>
      </c>
      <c r="AQ11" s="114" t="e">
        <f t="shared" si="0"/>
        <v>#VALUE!</v>
      </c>
      <c r="AR11" s="114" t="e">
        <f t="shared" si="0"/>
        <v>#VALUE!</v>
      </c>
      <c r="AS11" s="114" t="e">
        <f t="shared" si="0"/>
        <v>#VALUE!</v>
      </c>
      <c r="AT11" s="114" t="e">
        <f t="shared" si="0"/>
        <v>#VALUE!</v>
      </c>
      <c r="AU11" s="116" t="e">
        <f t="shared" si="0"/>
        <v>#VALUE!</v>
      </c>
      <c r="AV11" s="725"/>
      <c r="AW11" s="354">
        <f>IF(OR(MAX($F$12:$AU$15)&gt;1,MAX($F$19:$AU$24)&gt;1,MAX($F$26:$AU$49)&gt;1),0,IF('10'!AW11&gt;0,IF(SUM(F16:AU16)&gt;0,(IF(F16=1,SUM(F12:L13),0)+IF(M16=1,SUM(M12:S13),0)+IF(T16=1,SUM(T12:Z13),0)+IF(AA16=1,SUM(AA12:AG13),0)+IF(AH16=1,SUM(AH12:AN13),0)+IF(AO16=1,SUM(AO12:AU13),0)+1!BD12+2!BD12+3!BD12+4!BD12+5!BD12+6!BD12+7!BD12+8!BD12+9!BD12+'10'!BD12)/(SUM(F16:AU16)+1!BD16+2!BD16+3!BD16+4!BD16+5!BD16+6!BD16+7!BD16+8!BD16+9!BD16+'10'!BD16),'10'!AW11),IF(SUM(F16:AU16)&gt;0,((IF(F16=1,SUM(F12:L13),0)+IF(M16=1,SUM(M12:S13),0)+IF(T16=1,SUM(T12:Z13),0)+IF(AA16=1,SUM(AA12:AG13),0)+IF(AH16=1,SUM(AH12:AN13),0)+IF(AO16=1,SUM(AO12:AU13),0))/SUM(F16:AU16)),'10'!AW11)))</f>
        <v>0</v>
      </c>
      <c r="AX11" s="355"/>
      <c r="AY11" s="355"/>
      <c r="AZ11" s="355"/>
      <c r="BA11" s="355"/>
      <c r="BB11" s="356"/>
      <c r="BC11" s="722"/>
    </row>
    <row r="12" spans="1:56" ht="12.75" customHeight="1" thickTop="1">
      <c r="A12" s="405" t="s">
        <v>34</v>
      </c>
      <c r="B12" s="406"/>
      <c r="C12" s="406"/>
      <c r="D12" s="406"/>
      <c r="E12" s="407"/>
      <c r="F12" s="17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21"/>
      <c r="T12" s="22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21"/>
      <c r="AH12" s="22"/>
      <c r="AI12" s="18"/>
      <c r="AJ12" s="18"/>
      <c r="AK12" s="18"/>
      <c r="AL12" s="18"/>
      <c r="AM12" s="18"/>
      <c r="AN12" s="19"/>
      <c r="AO12" s="20"/>
      <c r="AP12" s="18"/>
      <c r="AQ12" s="18"/>
      <c r="AR12" s="18"/>
      <c r="AS12" s="18"/>
      <c r="AT12" s="18"/>
      <c r="AU12" s="21"/>
      <c r="AV12" s="15" t="s">
        <v>50</v>
      </c>
      <c r="AW12" s="73"/>
      <c r="AX12" s="74"/>
      <c r="AY12" s="74"/>
      <c r="AZ12" s="714">
        <f>IF(OR(MAX($F$12:$AU$15)&gt;1,MAX($F$19:$AU$24)&gt;1,MAX($F$26:$AU$49)&gt;1),0,SUM(F12:AU12))</f>
        <v>0</v>
      </c>
      <c r="BA12" s="715"/>
      <c r="BB12" s="432">
        <f>SUM(F12:AU12)+'10'!BB12</f>
        <v>0</v>
      </c>
      <c r="BC12" s="433"/>
      <c r="BD12" s="127">
        <f>IF(F16=1,SUM(F12:L13),0)+IF(M16=1,SUM(M12:S13),0)+IF(T16=1,SUM(T12:Z13),0)+IF(AA16=1,SUM(AA12:AG13),0)+IF(AH16=1,SUM(AH12:AN13),0)+IF(AO16=1,SUM(AO12:AU13),0)</f>
        <v>0</v>
      </c>
    </row>
    <row r="13" spans="1:56" ht="12.75" customHeight="1" thickBot="1">
      <c r="A13" s="677" t="s">
        <v>35</v>
      </c>
      <c r="B13" s="678"/>
      <c r="C13" s="678"/>
      <c r="D13" s="678"/>
      <c r="E13" s="679"/>
      <c r="F13" s="23"/>
      <c r="G13" s="24"/>
      <c r="H13" s="24"/>
      <c r="I13" s="24"/>
      <c r="J13" s="24"/>
      <c r="K13" s="24"/>
      <c r="L13" s="25"/>
      <c r="M13" s="26"/>
      <c r="N13" s="24"/>
      <c r="O13" s="24"/>
      <c r="P13" s="24"/>
      <c r="Q13" s="24"/>
      <c r="R13" s="24"/>
      <c r="S13" s="27"/>
      <c r="T13" s="28"/>
      <c r="U13" s="24"/>
      <c r="V13" s="24"/>
      <c r="W13" s="24"/>
      <c r="X13" s="24"/>
      <c r="Y13" s="24"/>
      <c r="Z13" s="25"/>
      <c r="AA13" s="26"/>
      <c r="AB13" s="24"/>
      <c r="AC13" s="24"/>
      <c r="AD13" s="24"/>
      <c r="AE13" s="24"/>
      <c r="AF13" s="24"/>
      <c r="AG13" s="27"/>
      <c r="AH13" s="28"/>
      <c r="AI13" s="24"/>
      <c r="AJ13" s="24"/>
      <c r="AK13" s="24"/>
      <c r="AL13" s="24"/>
      <c r="AM13" s="24"/>
      <c r="AN13" s="25"/>
      <c r="AO13" s="26"/>
      <c r="AP13" s="24"/>
      <c r="AQ13" s="24"/>
      <c r="AR13" s="24"/>
      <c r="AS13" s="24"/>
      <c r="AT13" s="24"/>
      <c r="AU13" s="27"/>
      <c r="AV13" s="61" t="s">
        <v>51</v>
      </c>
      <c r="AW13" s="75"/>
      <c r="AX13" s="75"/>
      <c r="AY13" s="75"/>
      <c r="AZ13" s="707">
        <f>IF(OR(MAX($F$12:$AU$15)&gt;1,MAX($F$19:$AU$24)&gt;1,MAX($F$26:$AU$49)&gt;1),0,SUM(F13:AU13))</f>
        <v>0</v>
      </c>
      <c r="BA13" s="708"/>
      <c r="BB13" s="440">
        <f>SUM(F13:AU13)+'10'!BB13</f>
        <v>0</v>
      </c>
      <c r="BC13" s="441"/>
      <c r="BD13" s="127"/>
    </row>
    <row r="14" spans="1:56" ht="13.5" thickBot="1" thickTop="1">
      <c r="A14" s="357" t="s">
        <v>80</v>
      </c>
      <c r="B14" s="358"/>
      <c r="C14" s="358"/>
      <c r="D14" s="358"/>
      <c r="E14" s="522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30"/>
      <c r="R14" s="30"/>
      <c r="S14" s="33"/>
      <c r="T14" s="34"/>
      <c r="U14" s="30"/>
      <c r="V14" s="30"/>
      <c r="W14" s="30"/>
      <c r="X14" s="30"/>
      <c r="Y14" s="30"/>
      <c r="Z14" s="31"/>
      <c r="AA14" s="32"/>
      <c r="AB14" s="30"/>
      <c r="AC14" s="30"/>
      <c r="AD14" s="30"/>
      <c r="AE14" s="30"/>
      <c r="AF14" s="30"/>
      <c r="AG14" s="33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9"/>
      <c r="AV14" s="16" t="s">
        <v>81</v>
      </c>
      <c r="AW14" s="76"/>
      <c r="AX14" s="76"/>
      <c r="AY14" s="76"/>
      <c r="AZ14" s="709">
        <f>IF(OR(MAX($F$12:$AU$15)&gt;1,MAX($F$19:$AU$24)&gt;1,MAX($F$26:$AU$49)&gt;1),0,SUM(F14:AU14))</f>
        <v>0</v>
      </c>
      <c r="BA14" s="710"/>
      <c r="BB14" s="430">
        <f>SUM(F14:AU14)+'10'!BB14</f>
        <v>0</v>
      </c>
      <c r="BC14" s="431"/>
      <c r="BD14" s="127"/>
    </row>
    <row r="15" spans="1:56" ht="13.5" thickBot="1" thickTop="1">
      <c r="A15" s="357" t="s">
        <v>106</v>
      </c>
      <c r="B15" s="358"/>
      <c r="C15" s="358"/>
      <c r="D15" s="358"/>
      <c r="E15" s="52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30"/>
      <c r="R15" s="30"/>
      <c r="S15" s="33"/>
      <c r="T15" s="34"/>
      <c r="U15" s="30"/>
      <c r="V15" s="30"/>
      <c r="W15" s="30"/>
      <c r="X15" s="30"/>
      <c r="Y15" s="30"/>
      <c r="Z15" s="31"/>
      <c r="AA15" s="32"/>
      <c r="AB15" s="30"/>
      <c r="AC15" s="30"/>
      <c r="AD15" s="30"/>
      <c r="AE15" s="30"/>
      <c r="AF15" s="30"/>
      <c r="AG15" s="33"/>
      <c r="AH15" s="35"/>
      <c r="AI15" s="36"/>
      <c r="AJ15" s="36"/>
      <c r="AK15" s="36"/>
      <c r="AL15" s="36"/>
      <c r="AM15" s="36"/>
      <c r="AN15" s="37"/>
      <c r="AO15" s="38"/>
      <c r="AP15" s="36"/>
      <c r="AQ15" s="36"/>
      <c r="AR15" s="36"/>
      <c r="AS15" s="36"/>
      <c r="AT15" s="36"/>
      <c r="AU15" s="39"/>
      <c r="AV15" s="16" t="s">
        <v>111</v>
      </c>
      <c r="AW15" s="76"/>
      <c r="AX15" s="76"/>
      <c r="AY15" s="76"/>
      <c r="AZ15" s="709">
        <f>IF(OR(MAX($F$12:$AU$15)&gt;1,MAX($F$19:$AU$24)&gt;1,MAX($F$26:$AU$49)&gt;1),0,SUM(F15:AU15))</f>
        <v>0</v>
      </c>
      <c r="BA15" s="710"/>
      <c r="BB15" s="430">
        <f>SUM(F15:AU15)+'10'!BB15</f>
        <v>0</v>
      </c>
      <c r="BC15" s="431"/>
      <c r="BD15" s="127"/>
    </row>
    <row r="16" spans="1:56" ht="13.5" thickBot="1" thickTop="1">
      <c r="A16" s="357" t="s">
        <v>44</v>
      </c>
      <c r="B16" s="358"/>
      <c r="C16" s="358"/>
      <c r="D16" s="358"/>
      <c r="E16" s="522"/>
      <c r="F16" s="718">
        <f>IF(SUM(F12:L15)&lt;&gt;0,1,"")</f>
      </c>
      <c r="G16" s="704"/>
      <c r="H16" s="704"/>
      <c r="I16" s="704"/>
      <c r="J16" s="704"/>
      <c r="K16" s="704"/>
      <c r="L16" s="704"/>
      <c r="M16" s="704">
        <f>IF(SUM(M12:S15)&lt;&gt;0,1,"")</f>
      </c>
      <c r="N16" s="704"/>
      <c r="O16" s="704"/>
      <c r="P16" s="704"/>
      <c r="Q16" s="704"/>
      <c r="R16" s="704"/>
      <c r="S16" s="704"/>
      <c r="T16" s="704">
        <f>IF(SUM(T12:Z15)&lt;&gt;0,1,"")</f>
      </c>
      <c r="U16" s="704"/>
      <c r="V16" s="704"/>
      <c r="W16" s="704"/>
      <c r="X16" s="704"/>
      <c r="Y16" s="704"/>
      <c r="Z16" s="704"/>
      <c r="AA16" s="704">
        <f>IF(SUM(AA12:AG15)&lt;&gt;0,1,"")</f>
      </c>
      <c r="AB16" s="704"/>
      <c r="AC16" s="704"/>
      <c r="AD16" s="704"/>
      <c r="AE16" s="704"/>
      <c r="AF16" s="704"/>
      <c r="AG16" s="704"/>
      <c r="AH16" s="704">
        <f>IF(SUM(AH12:AN15)&lt;&gt;0,1,"")</f>
      </c>
      <c r="AI16" s="704"/>
      <c r="AJ16" s="704"/>
      <c r="AK16" s="704"/>
      <c r="AL16" s="704"/>
      <c r="AM16" s="704"/>
      <c r="AN16" s="704"/>
      <c r="AO16" s="704">
        <f>IF(SUM(AO12:AU15)&lt;&gt;0,1,"")</f>
      </c>
      <c r="AP16" s="704"/>
      <c r="AQ16" s="704"/>
      <c r="AR16" s="704"/>
      <c r="AS16" s="704"/>
      <c r="AT16" s="704"/>
      <c r="AU16" s="704"/>
      <c r="AV16" s="726"/>
      <c r="AW16" s="473"/>
      <c r="AX16" s="473"/>
      <c r="AY16" s="473"/>
      <c r="AZ16" s="473"/>
      <c r="BA16" s="473"/>
      <c r="BB16" s="473"/>
      <c r="BC16" s="727"/>
      <c r="BD16" s="127">
        <f>SUM(F16:AU16)</f>
        <v>0</v>
      </c>
    </row>
    <row r="17" spans="1:55" s="67" customFormat="1" ht="12.75" customHeight="1" thickTop="1">
      <c r="A17" s="533" t="s">
        <v>130</v>
      </c>
      <c r="B17" s="337" t="s">
        <v>131</v>
      </c>
      <c r="C17" s="335" t="s">
        <v>18</v>
      </c>
      <c r="D17" s="705" t="s">
        <v>163</v>
      </c>
      <c r="E17" s="573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336"/>
      <c r="C18" s="330"/>
      <c r="D18" s="706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55">
        <f>IF(1!$Y$5=1,"",IF(1!B19&lt;&gt;"",1!B19,""))</f>
      </c>
      <c r="B19" s="97">
        <f>IF(1!$Y$5=1,"",IF(1!C19&lt;&gt;"",1!C19,""))</f>
      </c>
      <c r="C19" s="156">
        <f>IF(1!$Y$5=1,"",IF(1!D19&lt;&gt;"",1!D19,""))</f>
      </c>
      <c r="D19" s="156">
        <f>IF(1!$Y$5=1,"",IF(1!E19&lt;&gt;"",1!E19,""))</f>
      </c>
      <c r="E19" s="78">
        <f>'10'!BB19</f>
        <v>0</v>
      </c>
      <c r="F19" s="12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7">
        <f>IF(OR(MAX($F$12:$AU$15)&gt;1,MAX($F$19:$AU$24)&gt;1,MAX($F$26:$AU$49)&gt;1),0,SUMPRODUCT(F$12:AU$12,F19:AU19)+SUMPRODUCT(F$13:AU$13,F19:AU19)+'10'!AV19)</f>
        <v>0</v>
      </c>
      <c r="AW19" s="446"/>
      <c r="AX19" s="492">
        <f>IF(OR(MAX($F$12:$AU$15)&gt;1,MAX($F$19:$AU$24)&gt;1,MAX($F$26:$AU$49)&gt;1),0,SUMPRODUCT(F$14:AU$14,F19:AU19)+'10'!AX19)</f>
        <v>0</v>
      </c>
      <c r="AY19" s="492"/>
      <c r="AZ19" s="719">
        <f>IF(OR(MAX($F$12:$AU$15)&gt;1,MAX($F$19:$AU$24)&gt;1,MAX($F$26:$AU$49)&gt;1),0,SUMPRODUCT(F$15:AU$15,F19:AU19)+'10'!AZ19)</f>
        <v>0</v>
      </c>
      <c r="BA19" s="703"/>
      <c r="BB19" s="702">
        <f aca="true" t="shared" si="1" ref="BB19:BB24">SUM(AV19:BA19)</f>
        <v>0</v>
      </c>
      <c r="BC19" s="703"/>
    </row>
    <row r="20" spans="1:55" ht="12.75" customHeight="1">
      <c r="A20" s="96">
        <f>IF(1!$Y$5=1,"",IF(1!B20&lt;&gt;"",1!B20,""))</f>
      </c>
      <c r="B20" s="98">
        <f>IF(1!$Y$5=1,"",IF(1!C20&lt;&gt;"",1!C20,""))</f>
      </c>
      <c r="C20" s="77">
        <f>IF(1!$Y$5=1,"",IF(1!D20&lt;&gt;"",1!D20,""))</f>
      </c>
      <c r="D20" s="77">
        <f>IF(1!$Y$5=1,"",IF(1!E20&lt;&gt;"",1!E20,""))</f>
      </c>
      <c r="E20" s="78">
        <f>'10'!BB20</f>
        <v>0</v>
      </c>
      <c r="F20" s="8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47">
        <f>IF(OR(MAX($F$12:$AU$15)&gt;1,MAX($F$19:$AU$24)&gt;1,MAX($F$26:$AU$49)&gt;1),0,SUMPRODUCT(F$12:AU$12,F20:AU20)+SUMPRODUCT(F$13:AU$13,F20:AU20)+'10'!AV20)</f>
        <v>0</v>
      </c>
      <c r="AW20" s="446"/>
      <c r="AX20" s="448">
        <f>IF(OR(MAX($F$12:$AU$15)&gt;1,MAX($F$19:$AU$24)&gt;1,MAX($F$26:$AU$49)&gt;1),0,SUMPRODUCT(F$14:AU$14,F20:AU20)+'10'!AX20)</f>
        <v>0</v>
      </c>
      <c r="AY20" s="448"/>
      <c r="AZ20" s="448">
        <f>IF(OR(MAX($F$12:$AU$15)&gt;1,MAX($F$19:$AU$24)&gt;1,MAX($F$26:$AU$49)&gt;1),0,SUMPRODUCT(F$15:AU$15,F20:AU20)+'10'!AZ20)</f>
        <v>0</v>
      </c>
      <c r="BA20" s="451"/>
      <c r="BB20" s="447">
        <f t="shared" si="1"/>
        <v>0</v>
      </c>
      <c r="BC20" s="451"/>
    </row>
    <row r="21" spans="1:55" ht="12.75" customHeight="1">
      <c r="A21" s="96">
        <f>IF(1!$Y$5=1,"",IF(1!B21&lt;&gt;"",1!B21,""))</f>
      </c>
      <c r="B21" s="98">
        <f>IF(1!$Y$5=1,"",IF(1!C21&lt;&gt;"",1!C21,""))</f>
      </c>
      <c r="C21" s="77">
        <f>IF(1!$Y$5=1,"",IF(1!D21&lt;&gt;"",1!D21,""))</f>
      </c>
      <c r="D21" s="77">
        <f>IF(1!$Y$5=1,"",IF(1!E21&lt;&gt;"",1!E21,""))</f>
      </c>
      <c r="E21" s="78">
        <f>'10'!BB21</f>
        <v>0</v>
      </c>
      <c r="F21" s="8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47">
        <f>IF(OR(MAX($F$12:$AU$15)&gt;1,MAX($F$19:$AU$24)&gt;1,MAX($F$26:$AU$49)&gt;1),0,SUMPRODUCT(F$12:AU$12,F21:AU21)+SUMPRODUCT(F$13:AU$13,F21:AU21)+'10'!AV21)</f>
        <v>0</v>
      </c>
      <c r="AW21" s="446"/>
      <c r="AX21" s="448">
        <f>IF(OR(MAX($F$12:$AU$15)&gt;1,MAX($F$19:$AU$24)&gt;1,MAX($F$26:$AU$49)&gt;1),0,SUMPRODUCT(F$14:AU$14,F21:AU21)+'10'!AX21)</f>
        <v>0</v>
      </c>
      <c r="AY21" s="448"/>
      <c r="AZ21" s="448">
        <f>IF(OR(MAX($F$12:$AU$15)&gt;1,MAX($F$19:$AU$24)&gt;1,MAX($F$26:$AU$49)&gt;1),0,SUMPRODUCT(F$15:AU$15,F21:AU21)+'10'!AZ21)</f>
        <v>0</v>
      </c>
      <c r="BA21" s="451"/>
      <c r="BB21" s="447">
        <f t="shared" si="1"/>
        <v>0</v>
      </c>
      <c r="BC21" s="451"/>
    </row>
    <row r="22" spans="1:55" ht="12.75" customHeight="1">
      <c r="A22" s="96">
        <f>IF(1!$Y$5=1,"",IF(1!B22&lt;&gt;"",1!B22,""))</f>
      </c>
      <c r="B22" s="98">
        <f>IF(1!$Y$5=1,"",IF(1!C22&lt;&gt;"",1!C22,""))</f>
      </c>
      <c r="C22" s="77">
        <f>IF(1!$Y$5=1,"",IF(1!D22&lt;&gt;"",1!D22,""))</f>
      </c>
      <c r="D22" s="77">
        <f>IF(1!$Y$5=1,"",IF(1!E22&lt;&gt;"",1!E22,""))</f>
      </c>
      <c r="E22" s="78">
        <f>'10'!BB22</f>
        <v>0</v>
      </c>
      <c r="F22" s="81"/>
      <c r="G22" s="42"/>
      <c r="H22" s="42"/>
      <c r="I22" s="42"/>
      <c r="J22" s="42"/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47">
        <f>IF(OR(MAX($F$12:$AU$15)&gt;1,MAX($F$19:$AU$24)&gt;1,MAX($F$26:$AU$49)&gt;1),0,SUMPRODUCT(F$12:AU$12,F22:AU22)+SUMPRODUCT(F$13:AU$13,F22:AU22)+'10'!AV22)</f>
        <v>0</v>
      </c>
      <c r="AW22" s="446"/>
      <c r="AX22" s="448">
        <f>IF(OR(MAX($F$12:$AU$15)&gt;1,MAX($F$19:$AU$24)&gt;1,MAX($F$26:$AU$49)&gt;1),0,SUMPRODUCT(F$14:AU$14,F22:AU22)+'10'!AX22)</f>
        <v>0</v>
      </c>
      <c r="AY22" s="448"/>
      <c r="AZ22" s="448">
        <f>IF(OR(MAX($F$12:$AU$15)&gt;1,MAX($F$19:$AU$24)&gt;1,MAX($F$26:$AU$49)&gt;1),0,SUMPRODUCT(F$15:AU$15,F22:AU22)+'10'!AZ22)</f>
        <v>0</v>
      </c>
      <c r="BA22" s="451"/>
      <c r="BB22" s="447">
        <f t="shared" si="1"/>
        <v>0</v>
      </c>
      <c r="BC22" s="451"/>
    </row>
    <row r="23" spans="1:55" ht="12.75" customHeight="1">
      <c r="A23" s="96">
        <f>IF(1!$Y$5=1,"",IF(1!B23&lt;&gt;"",1!B23,""))</f>
      </c>
      <c r="B23" s="98">
        <f>IF(1!$Y$5=1,"",IF(1!C23&lt;&gt;"",1!C23,""))</f>
      </c>
      <c r="C23" s="77">
        <f>IF(1!$Y$5=1,"",IF(1!D23&lt;&gt;"",1!D23,""))</f>
      </c>
      <c r="D23" s="77">
        <f>IF(1!$Y$5=1,"",IF(1!E23&lt;&gt;"",1!E23,""))</f>
      </c>
      <c r="E23" s="78">
        <f>'10'!BB23</f>
        <v>0</v>
      </c>
      <c r="F23" s="81"/>
      <c r="G23" s="42"/>
      <c r="H23" s="42"/>
      <c r="I23" s="42"/>
      <c r="J23" s="42"/>
      <c r="K23" s="42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47">
        <f>IF(OR(MAX($F$12:$AU$15)&gt;1,MAX($F$19:$AU$24)&gt;1,MAX($F$26:$AU$49)&gt;1),0,SUMPRODUCT(F$12:AU$12,F23:AU23)+SUMPRODUCT(F$13:AU$13,F23:AU23)+'10'!AV23)</f>
        <v>0</v>
      </c>
      <c r="AW23" s="446"/>
      <c r="AX23" s="448">
        <f>IF(OR(MAX($F$12:$AU$15)&gt;1,MAX($F$19:$AU$24)&gt;1,MAX($F$26:$AU$49)&gt;1),0,SUMPRODUCT(F$14:AU$14,F23:AU23)+'10'!AX23)</f>
        <v>0</v>
      </c>
      <c r="AY23" s="448"/>
      <c r="AZ23" s="448">
        <f>IF(OR(MAX($F$12:$AU$15)&gt;1,MAX($F$19:$AU$24)&gt;1,MAX($F$26:$AU$49)&gt;1),0,SUMPRODUCT(F$15:AU$15,F23:AU23)+'10'!AZ23)</f>
        <v>0</v>
      </c>
      <c r="BA23" s="451"/>
      <c r="BB23" s="447">
        <f t="shared" si="1"/>
        <v>0</v>
      </c>
      <c r="BC23" s="451"/>
    </row>
    <row r="24" spans="1:55" ht="12.75" customHeight="1" thickBot="1">
      <c r="A24" s="96">
        <f>IF(1!$Y$5=1,"",IF(1!B24&lt;&gt;"",1!B24,""))</f>
      </c>
      <c r="B24" s="98">
        <f>IF(1!$Y$5=1,"",IF(1!C24&lt;&gt;"",1!C24,""))</f>
      </c>
      <c r="C24" s="77">
        <f>IF(1!$Y$5=1,"",IF(1!D24&lt;&gt;"",1!D24,""))</f>
      </c>
      <c r="D24" s="77">
        <f>IF(1!$Y$5=1,"",IF(1!E24&lt;&gt;"",1!E24,""))</f>
      </c>
      <c r="E24" s="78">
        <f>'10'!BB24</f>
        <v>0</v>
      </c>
      <c r="F24" s="81"/>
      <c r="G24" s="42"/>
      <c r="H24" s="42"/>
      <c r="I24" s="42"/>
      <c r="J24" s="42"/>
      <c r="K24" s="42"/>
      <c r="L24" s="4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7">
        <f>IF(OR(MAX($F$12:$AU$15)&gt;1,MAX($F$19:$AU$24)&gt;1,MAX($F$26:$AU$49)&gt;1),0,SUMPRODUCT(F$12:AU$12,F24:AU24)+SUMPRODUCT(F$13:AU$13,F24:AU24)+'10'!AV24)</f>
        <v>0</v>
      </c>
      <c r="AW24" s="446"/>
      <c r="AX24" s="480">
        <f>IF(OR(MAX($F$12:$AU$15)&gt;1,MAX($F$19:$AU$24)&gt;1,MAX($F$26:$AU$49)&gt;1),0,SUMPRODUCT(F$14:AU$14,F24:AU24)+'10'!AX24)</f>
        <v>0</v>
      </c>
      <c r="AY24" s="480"/>
      <c r="AZ24" s="480">
        <f>IF(OR(MAX($F$12:$AU$15)&gt;1,MAX($F$19:$AU$24)&gt;1,MAX($F$26:$AU$49)&gt;1),0,SUMPRODUCT(F$15:AU$15,F24:AU24)+'10'!AZ24)</f>
        <v>0</v>
      </c>
      <c r="BA24" s="450"/>
      <c r="BB24" s="449">
        <f t="shared" si="1"/>
        <v>0</v>
      </c>
      <c r="BC24" s="450"/>
    </row>
    <row r="25" spans="1:57" ht="12.75" customHeight="1" thickBot="1" thickTop="1">
      <c r="A25" s="711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7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70" t="s">
        <v>189</v>
      </c>
      <c r="BE25" s="127"/>
    </row>
    <row r="26" spans="1:57" ht="12.75" customHeight="1" thickTop="1">
      <c r="A26" s="99">
        <f>IF(1!$Y$5=1,"",IF(1!B26&lt;&gt;"",1!B26,""))</f>
      </c>
      <c r="B26" s="103">
        <f>IF(1!$Y$5=1,"",IF(1!C26&lt;&gt;"",1!C26,""))</f>
      </c>
      <c r="C26" s="77">
        <f>IF(1!$Y$5=1,"",IF(1!D26&lt;&gt;"",1!D26,""))</f>
      </c>
      <c r="D26" s="77">
        <f>IF(1!$Y$5=1,"",IF(1!E26&lt;&gt;"",1!E26,""))</f>
      </c>
      <c r="E26" s="78">
        <f>'10'!AV26</f>
        <v>0</v>
      </c>
      <c r="F26" s="82"/>
      <c r="G26" s="45"/>
      <c r="H26" s="45"/>
      <c r="I26" s="45"/>
      <c r="J26" s="45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8"/>
      <c r="AF26" s="18"/>
      <c r="AG26" s="18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64">
        <f>IF(OR(MAX($F$12:$AU$15)&gt;1,MAX($F$19:$AU$24)&gt;1,MAX($F$26:$AU$49)&gt;1),0,E26+SUMPRODUCT(F$12:AU$12,F26:AU26)+SUMPRODUCT(F$13:AU$13,F26:AU26)+SUMPRODUCT(F$14:AU$14,F26:AU26)+SUMPRODUCT(F$15:AU$15,F26:AU26))</f>
        <v>0</v>
      </c>
      <c r="AW26" s="465"/>
      <c r="AX26" s="468">
        <f>IF(BE26&gt;0,(100/($BB$12+$BB$13+$BB$15+$BE$52))*(AV26-BD26+$BE$52),IF(SUM($BB$12:$BC$15)&gt;0,(100/($BB$12+$BB$13+$BB$15))*(AV26),0))</f>
        <v>0</v>
      </c>
      <c r="AY26" s="469"/>
      <c r="AZ26" s="458">
        <f aca="true" t="shared" si="2" ref="AZ26:AZ49">IF(AND(AX26&gt;50,C26="K"),1,0)</f>
        <v>0</v>
      </c>
      <c r="BA26" s="459"/>
      <c r="BB26" s="458">
        <f aca="true" t="shared" si="3" ref="BB26:BB49">IF(AND(AX26&gt;50,C26="M"),1,0)</f>
        <v>0</v>
      </c>
      <c r="BC26" s="460"/>
      <c r="BD26" s="127">
        <f>SUMPRODUCT(F$14:AU$14,F26:AU26)+'10'!BD26</f>
        <v>0</v>
      </c>
      <c r="BE26" s="127">
        <f>IF(OR(1!BD26&gt;0,BD26&gt;0),BD26,0)</f>
        <v>0</v>
      </c>
    </row>
    <row r="27" spans="1:57" ht="12.75" customHeight="1">
      <c r="A27" s="96">
        <f>IF(1!$Y$5=1,"",IF(1!B27&lt;&gt;"",1!B27,""))</f>
      </c>
      <c r="B27" s="104">
        <f>IF(1!$Y$5=1,"",IF(1!C27&lt;&gt;"",1!C27,""))</f>
      </c>
      <c r="C27" s="77">
        <f>IF(1!$Y$5=1,"",IF(1!D27&lt;&gt;"",1!D27,""))</f>
      </c>
      <c r="D27" s="77">
        <f>IF(1!$Y$5=1,"",IF(1!E27&lt;&gt;"",1!E27,""))</f>
      </c>
      <c r="E27" s="78">
        <f>'10'!AV27</f>
        <v>0</v>
      </c>
      <c r="F27" s="8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4">
        <f aca="true" t="shared" si="4" ref="AV27:AV49">IF(OR(MAX($F$12:$AU$15)&gt;1,MAX($F$19:$AU$24)&gt;1,MAX($F$26:$AU$49)&gt;1),0,E27+SUMPRODUCT(F$12:AU$12,F27:AU27)+SUMPRODUCT(F$13:AU$13,F27:AU27)+SUMPRODUCT(F$14:AU$14,F27:AU27)+SUMPRODUCT(F$15:AU$15,F27:AU27))</f>
        <v>0</v>
      </c>
      <c r="AW27" s="465"/>
      <c r="AX27" s="468">
        <f aca="true" t="shared" si="5" ref="AX27:AX49">IF(BE27&gt;0,(100/($BB$12+$BB$13+$BB$15+$BE$52))*(AV27-BD27+$BE$52),IF(SUM($BB$12:$BC$15)&gt;0,(100/($BB$12+$BB$13+$BB$15))*(AV27),0))</f>
        <v>0</v>
      </c>
      <c r="AY27" s="469"/>
      <c r="AZ27" s="458">
        <f t="shared" si="2"/>
        <v>0</v>
      </c>
      <c r="BA27" s="459"/>
      <c r="BB27" s="453">
        <f t="shared" si="3"/>
        <v>0</v>
      </c>
      <c r="BC27" s="454"/>
      <c r="BD27" s="127">
        <f>SUMPRODUCT(F$14:AU$14,F27:AU27)+'10'!BD27</f>
        <v>0</v>
      </c>
      <c r="BE27" s="127">
        <f>IF(OR(1!BD27&gt;0,BD27&gt;0),BD27,0)</f>
        <v>0</v>
      </c>
    </row>
    <row r="28" spans="1:57" ht="12.75" customHeight="1">
      <c r="A28" s="96">
        <f>IF(1!$Y$5=1,"",IF(1!B28&lt;&gt;"",1!B28,""))</f>
      </c>
      <c r="B28" s="104">
        <f>IF(1!$Y$5=1,"",IF(1!C28&lt;&gt;"",1!C28,""))</f>
      </c>
      <c r="C28" s="77">
        <f>IF(1!$Y$5=1,"",IF(1!D28&lt;&gt;"",1!D28,""))</f>
      </c>
      <c r="D28" s="77">
        <f>IF(1!$Y$5=1,"",IF(1!E28&lt;&gt;"",1!E28,""))</f>
      </c>
      <c r="E28" s="78">
        <f>'10'!AV28</f>
        <v>0</v>
      </c>
      <c r="F28" s="8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4">
        <f t="shared" si="4"/>
        <v>0</v>
      </c>
      <c r="AW28" s="465"/>
      <c r="AX28" s="468">
        <f t="shared" si="5"/>
        <v>0</v>
      </c>
      <c r="AY28" s="469"/>
      <c r="AZ28" s="458">
        <f t="shared" si="2"/>
        <v>0</v>
      </c>
      <c r="BA28" s="459"/>
      <c r="BB28" s="453">
        <f t="shared" si="3"/>
        <v>0</v>
      </c>
      <c r="BC28" s="454"/>
      <c r="BD28" s="127">
        <f>SUMPRODUCT(F$14:AU$14,F28:AU28)+'10'!BD28</f>
        <v>0</v>
      </c>
      <c r="BE28" s="127">
        <f>IF(OR(1!BD28&gt;0,BD28&gt;0),BD28,0)</f>
        <v>0</v>
      </c>
    </row>
    <row r="29" spans="1:57" ht="12.75" customHeight="1">
      <c r="A29" s="96">
        <f>IF(1!$Y$5=1,"",IF(1!B29&lt;&gt;"",1!B29,""))</f>
      </c>
      <c r="B29" s="104">
        <f>IF(1!$Y$5=1,"",IF(1!C29&lt;&gt;"",1!C29,""))</f>
      </c>
      <c r="C29" s="77">
        <f>IF(1!$Y$5=1,"",IF(1!D29&lt;&gt;"",1!D29,""))</f>
      </c>
      <c r="D29" s="77">
        <f>IF(1!$Y$5=1,"",IF(1!E29&lt;&gt;"",1!E29,""))</f>
      </c>
      <c r="E29" s="78">
        <f>'10'!AV29</f>
        <v>0</v>
      </c>
      <c r="F29" s="8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2"/>
      <c r="R29" s="45"/>
      <c r="S29" s="42"/>
      <c r="T29" s="42"/>
      <c r="U29" s="42"/>
      <c r="V29" s="42"/>
      <c r="W29" s="42"/>
      <c r="X29" s="42"/>
      <c r="Y29" s="42"/>
      <c r="Z29" s="45"/>
      <c r="AA29" s="42"/>
      <c r="AB29" s="42"/>
      <c r="AC29" s="42"/>
      <c r="AD29" s="42"/>
      <c r="AE29" s="45"/>
      <c r="AF29" s="45"/>
      <c r="AG29" s="45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64">
        <f t="shared" si="4"/>
        <v>0</v>
      </c>
      <c r="AW29" s="465"/>
      <c r="AX29" s="468">
        <f t="shared" si="5"/>
        <v>0</v>
      </c>
      <c r="AY29" s="469"/>
      <c r="AZ29" s="458">
        <f t="shared" si="2"/>
        <v>0</v>
      </c>
      <c r="BA29" s="459"/>
      <c r="BB29" s="453">
        <f t="shared" si="3"/>
        <v>0</v>
      </c>
      <c r="BC29" s="454"/>
      <c r="BD29" s="127">
        <f>SUMPRODUCT(F$14:AU$14,F29:AU29)+'10'!BD29</f>
        <v>0</v>
      </c>
      <c r="BE29" s="127">
        <f>IF(OR(1!BD29&gt;0,BD29&gt;0),BD29,0)</f>
        <v>0</v>
      </c>
    </row>
    <row r="30" spans="1:57" ht="12.75" customHeight="1">
      <c r="A30" s="96">
        <f>IF(1!$Y$5=1,"",IF(1!B30&lt;&gt;"",1!B30,""))</f>
      </c>
      <c r="B30" s="104">
        <f>IF(1!$Y$5=1,"",IF(1!C30&lt;&gt;"",1!C30,""))</f>
      </c>
      <c r="C30" s="77">
        <f>IF(1!$Y$5=1,"",IF(1!D30&lt;&gt;"",1!D30,""))</f>
      </c>
      <c r="D30" s="77">
        <f>IF(1!$Y$5=1,"",IF(1!E30&lt;&gt;"",1!E30,""))</f>
      </c>
      <c r="E30" s="78">
        <f>'10'!AV30</f>
        <v>0</v>
      </c>
      <c r="F30" s="8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4">
        <f t="shared" si="4"/>
        <v>0</v>
      </c>
      <c r="AW30" s="465"/>
      <c r="AX30" s="468">
        <f t="shared" si="5"/>
        <v>0</v>
      </c>
      <c r="AY30" s="469"/>
      <c r="AZ30" s="458">
        <f t="shared" si="2"/>
        <v>0</v>
      </c>
      <c r="BA30" s="459"/>
      <c r="BB30" s="453">
        <f t="shared" si="3"/>
        <v>0</v>
      </c>
      <c r="BC30" s="454"/>
      <c r="BD30" s="127">
        <f>SUMPRODUCT(F$14:AU$14,F30:AU30)+'10'!BD30</f>
        <v>0</v>
      </c>
      <c r="BE30" s="127">
        <f>IF(OR(1!BD30&gt;0,BD30&gt;0),BD30,0)</f>
        <v>0</v>
      </c>
    </row>
    <row r="31" spans="1:57" ht="12.75" customHeight="1">
      <c r="A31" s="96">
        <f>IF(1!$Y$5=1,"",IF(1!B31&lt;&gt;"",1!B31,""))</f>
      </c>
      <c r="B31" s="104">
        <f>IF(1!$Y$5=1,"",IF(1!C31&lt;&gt;"",1!C31,""))</f>
      </c>
      <c r="C31" s="77">
        <f>IF(1!$Y$5=1,"",IF(1!D31&lt;&gt;"",1!D31,""))</f>
      </c>
      <c r="D31" s="77">
        <f>IF(1!$Y$5=1,"",IF(1!E31&lt;&gt;"",1!E31,""))</f>
      </c>
      <c r="E31" s="78">
        <f>'10'!AV31</f>
        <v>0</v>
      </c>
      <c r="F31" s="8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4">
        <f t="shared" si="4"/>
        <v>0</v>
      </c>
      <c r="AW31" s="465"/>
      <c r="AX31" s="468">
        <f t="shared" si="5"/>
        <v>0</v>
      </c>
      <c r="AY31" s="469"/>
      <c r="AZ31" s="458">
        <f t="shared" si="2"/>
        <v>0</v>
      </c>
      <c r="BA31" s="459"/>
      <c r="BB31" s="453">
        <f t="shared" si="3"/>
        <v>0</v>
      </c>
      <c r="BC31" s="454"/>
      <c r="BD31" s="127">
        <f>SUMPRODUCT(F$14:AU$14,F31:AU31)+'10'!BD31</f>
        <v>0</v>
      </c>
      <c r="BE31" s="127">
        <f>IF(OR(1!BD31&gt;0,BD31&gt;0),BD31,0)</f>
        <v>0</v>
      </c>
    </row>
    <row r="32" spans="1:57" ht="12.75" customHeight="1">
      <c r="A32" s="96">
        <f>IF(1!$Y$5=1,"",IF(1!B32&lt;&gt;"",1!B32,""))</f>
      </c>
      <c r="B32" s="104">
        <f>IF(1!$Y$5=1,"",IF(1!C32&lt;&gt;"",1!C32,""))</f>
      </c>
      <c r="C32" s="77">
        <f>IF(1!$Y$5=1,"",IF(1!D32&lt;&gt;"",1!D32,""))</f>
      </c>
      <c r="D32" s="77">
        <f>IF(1!$Y$5=1,"",IF(1!E32&lt;&gt;"",1!E32,""))</f>
      </c>
      <c r="E32" s="78">
        <f>'10'!AV32</f>
        <v>0</v>
      </c>
      <c r="F32" s="8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4">
        <f t="shared" si="4"/>
        <v>0</v>
      </c>
      <c r="AW32" s="465"/>
      <c r="AX32" s="468">
        <f t="shared" si="5"/>
        <v>0</v>
      </c>
      <c r="AY32" s="469"/>
      <c r="AZ32" s="458">
        <f t="shared" si="2"/>
        <v>0</v>
      </c>
      <c r="BA32" s="459"/>
      <c r="BB32" s="453">
        <f t="shared" si="3"/>
        <v>0</v>
      </c>
      <c r="BC32" s="454"/>
      <c r="BD32" s="127">
        <f>SUMPRODUCT(F$14:AU$14,F32:AU32)+'10'!BD32</f>
        <v>0</v>
      </c>
      <c r="BE32" s="127">
        <f>IF(OR(1!BD32&gt;0,BD32&gt;0),BD32,0)</f>
        <v>0</v>
      </c>
    </row>
    <row r="33" spans="1:57" ht="12.75" customHeight="1">
      <c r="A33" s="96">
        <f>IF(1!$Y$5=1,"",IF(1!B33&lt;&gt;"",1!B33,""))</f>
      </c>
      <c r="B33" s="104">
        <f>IF(1!$Y$5=1,"",IF(1!C33&lt;&gt;"",1!C33,""))</f>
      </c>
      <c r="C33" s="77">
        <f>IF(1!$Y$5=1,"",IF(1!D33&lt;&gt;"",1!D33,""))</f>
      </c>
      <c r="D33" s="77">
        <f>IF(1!$Y$5=1,"",IF(1!E33&lt;&gt;"",1!E33,""))</f>
      </c>
      <c r="E33" s="78">
        <f>'10'!AV33</f>
        <v>0</v>
      </c>
      <c r="F33" s="82"/>
      <c r="G33" s="45"/>
      <c r="H33" s="45"/>
      <c r="I33" s="45"/>
      <c r="J33" s="45"/>
      <c r="K33" s="45"/>
      <c r="L33" s="4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4">
        <f t="shared" si="4"/>
        <v>0</v>
      </c>
      <c r="AW33" s="465"/>
      <c r="AX33" s="468">
        <f t="shared" si="5"/>
        <v>0</v>
      </c>
      <c r="AY33" s="469"/>
      <c r="AZ33" s="458">
        <f t="shared" si="2"/>
        <v>0</v>
      </c>
      <c r="BA33" s="459"/>
      <c r="BB33" s="453">
        <f t="shared" si="3"/>
        <v>0</v>
      </c>
      <c r="BC33" s="454"/>
      <c r="BD33" s="127">
        <f>SUMPRODUCT(F$14:AU$14,F33:AU33)+'10'!BD33</f>
        <v>0</v>
      </c>
      <c r="BE33" s="127">
        <f>IF(OR(1!BD33&gt;0,BD33&gt;0),BD33,0)</f>
        <v>0</v>
      </c>
    </row>
    <row r="34" spans="1:57" ht="12.75" customHeight="1">
      <c r="A34" s="96">
        <f>IF(1!$Y$5=1,"",IF(1!B34&lt;&gt;"",1!B34,""))</f>
      </c>
      <c r="B34" s="104">
        <f>IF(1!$Y$5=1,"",IF(1!C34&lt;&gt;"",1!C34,""))</f>
      </c>
      <c r="C34" s="77">
        <f>IF(1!$Y$5=1,"",IF(1!D34&lt;&gt;"",1!D34,""))</f>
      </c>
      <c r="D34" s="77">
        <f>IF(1!$Y$5=1,"",IF(1!E34&lt;&gt;"",1!E34,""))</f>
      </c>
      <c r="E34" s="78">
        <f>'10'!AV34</f>
        <v>0</v>
      </c>
      <c r="F34" s="82"/>
      <c r="G34" s="45"/>
      <c r="H34" s="45"/>
      <c r="I34" s="45"/>
      <c r="J34" s="45"/>
      <c r="K34" s="45"/>
      <c r="L34" s="4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64">
        <f t="shared" si="4"/>
        <v>0</v>
      </c>
      <c r="AW34" s="465"/>
      <c r="AX34" s="468">
        <f t="shared" si="5"/>
        <v>0</v>
      </c>
      <c r="AY34" s="469"/>
      <c r="AZ34" s="458">
        <f t="shared" si="2"/>
        <v>0</v>
      </c>
      <c r="BA34" s="459"/>
      <c r="BB34" s="453">
        <f t="shared" si="3"/>
        <v>0</v>
      </c>
      <c r="BC34" s="454"/>
      <c r="BD34" s="127">
        <f>SUMPRODUCT(F$14:AU$14,F34:AU34)+'10'!BD34</f>
        <v>0</v>
      </c>
      <c r="BE34" s="127">
        <f>IF(OR(1!BD34&gt;0,BD34&gt;0),BD34,0)</f>
        <v>0</v>
      </c>
    </row>
    <row r="35" spans="1:57" ht="12.75" customHeight="1">
      <c r="A35" s="96">
        <f>IF(1!$Y$5=1,"",IF(1!B35&lt;&gt;"",1!B35,""))</f>
      </c>
      <c r="B35" s="104">
        <f>IF(1!$Y$5=1,"",IF(1!C35&lt;&gt;"",1!C35,""))</f>
      </c>
      <c r="C35" s="77">
        <f>IF(1!$Y$5=1,"",IF(1!D35&lt;&gt;"",1!D35,""))</f>
      </c>
      <c r="D35" s="77">
        <f>IF(1!$Y$5=1,"",IF(1!E35&lt;&gt;"",1!E35,""))</f>
      </c>
      <c r="E35" s="78">
        <f>'10'!AV35</f>
        <v>0</v>
      </c>
      <c r="F35" s="82"/>
      <c r="G35" s="45"/>
      <c r="H35" s="45"/>
      <c r="I35" s="45"/>
      <c r="J35" s="45"/>
      <c r="K35" s="45"/>
      <c r="L35" s="4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64">
        <f t="shared" si="4"/>
        <v>0</v>
      </c>
      <c r="AW35" s="465"/>
      <c r="AX35" s="468">
        <f t="shared" si="5"/>
        <v>0</v>
      </c>
      <c r="AY35" s="469"/>
      <c r="AZ35" s="458">
        <f t="shared" si="2"/>
        <v>0</v>
      </c>
      <c r="BA35" s="459"/>
      <c r="BB35" s="453">
        <f t="shared" si="3"/>
        <v>0</v>
      </c>
      <c r="BC35" s="454"/>
      <c r="BD35" s="127">
        <f>SUMPRODUCT(F$14:AU$14,F35:AU35)+'10'!BD35</f>
        <v>0</v>
      </c>
      <c r="BE35" s="127">
        <f>IF(OR(1!BD35&gt;0,BD35&gt;0),BD35,0)</f>
        <v>0</v>
      </c>
    </row>
    <row r="36" spans="1:57" ht="12.75" customHeight="1">
      <c r="A36" s="96">
        <f>IF(1!$Y$5=1,"",IF(1!B36&lt;&gt;"",1!B36,""))</f>
      </c>
      <c r="B36" s="104">
        <f>IF(1!$Y$5=1,"",IF(1!C36&lt;&gt;"",1!C36,""))</f>
      </c>
      <c r="C36" s="77">
        <f>IF(1!$Y$5=1,"",IF(1!D36&lt;&gt;"",1!D36,""))</f>
      </c>
      <c r="D36" s="77">
        <f>IF(1!$Y$5=1,"",IF(1!E36&lt;&gt;"",1!E36,""))</f>
      </c>
      <c r="E36" s="78">
        <f>'10'!AV36</f>
        <v>0</v>
      </c>
      <c r="F36" s="82"/>
      <c r="G36" s="45"/>
      <c r="H36" s="45"/>
      <c r="I36" s="45"/>
      <c r="J36" s="45"/>
      <c r="K36" s="45"/>
      <c r="L36" s="4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64">
        <f t="shared" si="4"/>
        <v>0</v>
      </c>
      <c r="AW36" s="465"/>
      <c r="AX36" s="468">
        <f t="shared" si="5"/>
        <v>0</v>
      </c>
      <c r="AY36" s="469"/>
      <c r="AZ36" s="458">
        <f t="shared" si="2"/>
        <v>0</v>
      </c>
      <c r="BA36" s="459"/>
      <c r="BB36" s="453">
        <f t="shared" si="3"/>
        <v>0</v>
      </c>
      <c r="BC36" s="454"/>
      <c r="BD36" s="127">
        <f>SUMPRODUCT(F$14:AU$14,F36:AU36)+'10'!BD36</f>
        <v>0</v>
      </c>
      <c r="BE36" s="127">
        <f>IF(OR(1!BD36&gt;0,BD36&gt;0),BD36,0)</f>
        <v>0</v>
      </c>
    </row>
    <row r="37" spans="1:57" ht="12.75" customHeight="1">
      <c r="A37" s="96">
        <f>IF(1!$Y$5=1,"",IF(1!B37&lt;&gt;"",1!B37,""))</f>
      </c>
      <c r="B37" s="104">
        <f>IF(1!$Y$5=1,"",IF(1!C37&lt;&gt;"",1!C37,""))</f>
      </c>
      <c r="C37" s="77">
        <f>IF(1!$Y$5=1,"",IF(1!D37&lt;&gt;"",1!D37,""))</f>
      </c>
      <c r="D37" s="77">
        <f>IF(1!$Y$5=1,"",IF(1!E37&lt;&gt;"",1!E37,""))</f>
      </c>
      <c r="E37" s="78">
        <f>'10'!AV37</f>
        <v>0</v>
      </c>
      <c r="F37" s="82"/>
      <c r="G37" s="45"/>
      <c r="H37" s="45"/>
      <c r="I37" s="45"/>
      <c r="J37" s="45"/>
      <c r="K37" s="45"/>
      <c r="L37" s="4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64">
        <f t="shared" si="4"/>
        <v>0</v>
      </c>
      <c r="AW37" s="465"/>
      <c r="AX37" s="468">
        <f t="shared" si="5"/>
        <v>0</v>
      </c>
      <c r="AY37" s="469"/>
      <c r="AZ37" s="458">
        <f t="shared" si="2"/>
        <v>0</v>
      </c>
      <c r="BA37" s="459"/>
      <c r="BB37" s="453">
        <f t="shared" si="3"/>
        <v>0</v>
      </c>
      <c r="BC37" s="454"/>
      <c r="BD37" s="127">
        <f>SUMPRODUCT(F$14:AU$14,F37:AU37)+'10'!BD37</f>
        <v>0</v>
      </c>
      <c r="BE37" s="127">
        <f>IF(OR(1!BD37&gt;0,BD37&gt;0),BD37,0)</f>
        <v>0</v>
      </c>
    </row>
    <row r="38" spans="1:57" ht="12.75" customHeight="1">
      <c r="A38" s="96">
        <f>IF(1!$Y$5=1,"",IF(1!B38&lt;&gt;"",1!B38,""))</f>
      </c>
      <c r="B38" s="104">
        <f>IF(1!$Y$5=1,"",IF(1!C38&lt;&gt;"",1!C38,""))</f>
      </c>
      <c r="C38" s="77">
        <f>IF(1!$Y$5=1,"",IF(1!D38&lt;&gt;"",1!D38,""))</f>
      </c>
      <c r="D38" s="77">
        <f>IF(1!$Y$5=1,"",IF(1!E38&lt;&gt;"",1!E38,""))</f>
      </c>
      <c r="E38" s="78">
        <f>'10'!AV38</f>
        <v>0</v>
      </c>
      <c r="F38" s="82"/>
      <c r="G38" s="45"/>
      <c r="H38" s="45"/>
      <c r="I38" s="45"/>
      <c r="J38" s="45"/>
      <c r="K38" s="45"/>
      <c r="L38" s="4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64">
        <f t="shared" si="4"/>
        <v>0</v>
      </c>
      <c r="AW38" s="465"/>
      <c r="AX38" s="468">
        <f t="shared" si="5"/>
        <v>0</v>
      </c>
      <c r="AY38" s="469"/>
      <c r="AZ38" s="458">
        <f t="shared" si="2"/>
        <v>0</v>
      </c>
      <c r="BA38" s="459"/>
      <c r="BB38" s="453">
        <f t="shared" si="3"/>
        <v>0</v>
      </c>
      <c r="BC38" s="454"/>
      <c r="BD38" s="127">
        <f>SUMPRODUCT(F$14:AU$14,F38:AU38)+'10'!BD38</f>
        <v>0</v>
      </c>
      <c r="BE38" s="127">
        <f>IF(OR(1!BD38&gt;0,BD38&gt;0),BD38,0)</f>
        <v>0</v>
      </c>
    </row>
    <row r="39" spans="1:57" ht="12.75" customHeight="1">
      <c r="A39" s="96">
        <f>IF(1!$Y$5=1,"",IF(1!B39&lt;&gt;"",1!B39,""))</f>
      </c>
      <c r="B39" s="104">
        <f>IF(1!$Y$5=1,"",IF(1!C39&lt;&gt;"",1!C39,""))</f>
      </c>
      <c r="C39" s="77">
        <f>IF(1!$Y$5=1,"",IF(1!D39&lt;&gt;"",1!D39,""))</f>
      </c>
      <c r="D39" s="77">
        <f>IF(1!$Y$5=1,"",IF(1!E39&lt;&gt;"",1!E39,""))</f>
      </c>
      <c r="E39" s="78">
        <f>'10'!AV39</f>
        <v>0</v>
      </c>
      <c r="F39" s="82"/>
      <c r="G39" s="45"/>
      <c r="H39" s="45"/>
      <c r="I39" s="45"/>
      <c r="J39" s="45"/>
      <c r="K39" s="45"/>
      <c r="L39" s="4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4">
        <f t="shared" si="4"/>
        <v>0</v>
      </c>
      <c r="AW39" s="465"/>
      <c r="AX39" s="468">
        <f t="shared" si="5"/>
        <v>0</v>
      </c>
      <c r="AY39" s="469"/>
      <c r="AZ39" s="458">
        <f t="shared" si="2"/>
        <v>0</v>
      </c>
      <c r="BA39" s="459"/>
      <c r="BB39" s="453">
        <f t="shared" si="3"/>
        <v>0</v>
      </c>
      <c r="BC39" s="454"/>
      <c r="BD39" s="127">
        <f>SUMPRODUCT(F$14:AU$14,F39:AU39)+'10'!BD39</f>
        <v>0</v>
      </c>
      <c r="BE39" s="127">
        <f>IF(OR(1!BD39&gt;0,BD39&gt;0),BD39,0)</f>
        <v>0</v>
      </c>
    </row>
    <row r="40" spans="1:57" ht="12.75" customHeight="1">
      <c r="A40" s="96">
        <f>IF(1!$Y$5=1,"",IF(1!B40&lt;&gt;"",1!B40,""))</f>
      </c>
      <c r="B40" s="104">
        <f>IF(1!$Y$5=1,"",IF(1!C40&lt;&gt;"",1!C40,""))</f>
      </c>
      <c r="C40" s="77">
        <f>IF(1!$Y$5=1,"",IF(1!D40&lt;&gt;"",1!D40,""))</f>
      </c>
      <c r="D40" s="77">
        <f>IF(1!$Y$5=1,"",IF(1!E40&lt;&gt;"",1!E40,""))</f>
      </c>
      <c r="E40" s="78">
        <f>'10'!AV40</f>
        <v>0</v>
      </c>
      <c r="F40" s="82"/>
      <c r="G40" s="45"/>
      <c r="H40" s="45"/>
      <c r="I40" s="45"/>
      <c r="J40" s="45"/>
      <c r="K40" s="45"/>
      <c r="L40" s="4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64">
        <f t="shared" si="4"/>
        <v>0</v>
      </c>
      <c r="AW40" s="465"/>
      <c r="AX40" s="468">
        <f t="shared" si="5"/>
        <v>0</v>
      </c>
      <c r="AY40" s="469"/>
      <c r="AZ40" s="458">
        <f t="shared" si="2"/>
        <v>0</v>
      </c>
      <c r="BA40" s="459"/>
      <c r="BB40" s="453">
        <f t="shared" si="3"/>
        <v>0</v>
      </c>
      <c r="BC40" s="454"/>
      <c r="BD40" s="127">
        <f>SUMPRODUCT(F$14:AU$14,F40:AU40)+'10'!BD40</f>
        <v>0</v>
      </c>
      <c r="BE40" s="127">
        <f>IF(OR(1!BD40&gt;0,BD40&gt;0),BD40,0)</f>
        <v>0</v>
      </c>
    </row>
    <row r="41" spans="1:57" ht="12.75" customHeight="1">
      <c r="A41" s="96">
        <f>IF(1!$Y$5=1,"",IF(1!B41&lt;&gt;"",1!B41,""))</f>
      </c>
      <c r="B41" s="104">
        <f>IF(1!$Y$5=1,"",IF(1!C41&lt;&gt;"",1!C41,""))</f>
      </c>
      <c r="C41" s="77">
        <f>IF(1!$Y$5=1,"",IF(1!D41&lt;&gt;"",1!D41,""))</f>
      </c>
      <c r="D41" s="77">
        <f>IF(1!$Y$5=1,"",IF(1!E41&lt;&gt;"",1!E41,""))</f>
      </c>
      <c r="E41" s="78">
        <f>'10'!AV41</f>
        <v>0</v>
      </c>
      <c r="F41" s="82"/>
      <c r="G41" s="45"/>
      <c r="H41" s="45"/>
      <c r="I41" s="45"/>
      <c r="J41" s="45"/>
      <c r="K41" s="45"/>
      <c r="L41" s="4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4">
        <f t="shared" si="4"/>
        <v>0</v>
      </c>
      <c r="AW41" s="465"/>
      <c r="AX41" s="468">
        <f t="shared" si="5"/>
        <v>0</v>
      </c>
      <c r="AY41" s="469"/>
      <c r="AZ41" s="458">
        <f t="shared" si="2"/>
        <v>0</v>
      </c>
      <c r="BA41" s="459"/>
      <c r="BB41" s="453">
        <f t="shared" si="3"/>
        <v>0</v>
      </c>
      <c r="BC41" s="454"/>
      <c r="BD41" s="127">
        <f>SUMPRODUCT(F$14:AU$14,F41:AU41)+'10'!BD41</f>
        <v>0</v>
      </c>
      <c r="BE41" s="127">
        <f>IF(OR(1!BD41&gt;0,BD41&gt;0),BD41,0)</f>
        <v>0</v>
      </c>
    </row>
    <row r="42" spans="1:57" ht="12.75" customHeight="1">
      <c r="A42" s="96">
        <f>IF(1!$Y$5=1,"",IF(1!B42&lt;&gt;"",1!B42,""))</f>
      </c>
      <c r="B42" s="104">
        <f>IF(1!$Y$5=1,"",IF(1!C42&lt;&gt;"",1!C42,""))</f>
      </c>
      <c r="C42" s="77">
        <f>IF(1!$Y$5=1,"",IF(1!D42&lt;&gt;"",1!D42,""))</f>
      </c>
      <c r="D42" s="77">
        <f>IF(1!$Y$5=1,"",IF(1!E42&lt;&gt;"",1!E42,""))</f>
      </c>
      <c r="E42" s="78">
        <f>'10'!AV42</f>
        <v>0</v>
      </c>
      <c r="F42" s="82"/>
      <c r="G42" s="45"/>
      <c r="H42" s="45"/>
      <c r="I42" s="45"/>
      <c r="J42" s="45"/>
      <c r="K42" s="45"/>
      <c r="L42" s="4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64">
        <f t="shared" si="4"/>
        <v>0</v>
      </c>
      <c r="AW42" s="465"/>
      <c r="AX42" s="468">
        <f t="shared" si="5"/>
        <v>0</v>
      </c>
      <c r="AY42" s="469"/>
      <c r="AZ42" s="458">
        <f t="shared" si="2"/>
        <v>0</v>
      </c>
      <c r="BA42" s="459"/>
      <c r="BB42" s="453">
        <f t="shared" si="3"/>
        <v>0</v>
      </c>
      <c r="BC42" s="454"/>
      <c r="BD42" s="127">
        <f>SUMPRODUCT(F$14:AU$14,F42:AU42)+'10'!BD42</f>
        <v>0</v>
      </c>
      <c r="BE42" s="127">
        <f>IF(OR(1!BD42&gt;0,BD42&gt;0),BD42,0)</f>
        <v>0</v>
      </c>
    </row>
    <row r="43" spans="1:57" ht="12.75" customHeight="1">
      <c r="A43" s="96">
        <f>IF(1!$Y$5=1,"",IF(1!B43&lt;&gt;"",1!B43,""))</f>
      </c>
      <c r="B43" s="104">
        <f>IF(1!$Y$5=1,"",IF(1!C43&lt;&gt;"",1!C43,""))</f>
      </c>
      <c r="C43" s="77">
        <f>IF(1!$Y$5=1,"",IF(1!D43&lt;&gt;"",1!D43,""))</f>
      </c>
      <c r="D43" s="77">
        <f>IF(1!$Y$5=1,"",IF(1!E43&lt;&gt;"",1!E43,""))</f>
      </c>
      <c r="E43" s="78">
        <f>'10'!AV43</f>
        <v>0</v>
      </c>
      <c r="F43" s="82"/>
      <c r="G43" s="45"/>
      <c r="H43" s="45"/>
      <c r="I43" s="45"/>
      <c r="J43" s="45"/>
      <c r="K43" s="45"/>
      <c r="L43" s="4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64">
        <f t="shared" si="4"/>
        <v>0</v>
      </c>
      <c r="AW43" s="465"/>
      <c r="AX43" s="468">
        <f t="shared" si="5"/>
        <v>0</v>
      </c>
      <c r="AY43" s="469"/>
      <c r="AZ43" s="458">
        <f t="shared" si="2"/>
        <v>0</v>
      </c>
      <c r="BA43" s="459"/>
      <c r="BB43" s="453">
        <f t="shared" si="3"/>
        <v>0</v>
      </c>
      <c r="BC43" s="454"/>
      <c r="BD43" s="127">
        <f>SUMPRODUCT(F$14:AU$14,F43:AU43)+'10'!BD43</f>
        <v>0</v>
      </c>
      <c r="BE43" s="127">
        <f>IF(OR(1!BD43&gt;0,BD43&gt;0),BD43,0)</f>
        <v>0</v>
      </c>
    </row>
    <row r="44" spans="1:57" ht="12.75" customHeight="1">
      <c r="A44" s="96">
        <f>IF(1!$Y$5=1,"",IF(1!B44&lt;&gt;"",1!B44,""))</f>
      </c>
      <c r="B44" s="104">
        <f>IF(1!$Y$5=1,"",IF(1!C44&lt;&gt;"",1!C44,""))</f>
      </c>
      <c r="C44" s="77">
        <f>IF(1!$Y$5=1,"",IF(1!D44&lt;&gt;"",1!D44,""))</f>
      </c>
      <c r="D44" s="77">
        <f>IF(1!$Y$5=1,"",IF(1!E44&lt;&gt;"",1!E44,""))</f>
      </c>
      <c r="E44" s="78">
        <f>'10'!AV44</f>
        <v>0</v>
      </c>
      <c r="F44" s="82"/>
      <c r="G44" s="45"/>
      <c r="H44" s="45"/>
      <c r="I44" s="45"/>
      <c r="J44" s="45"/>
      <c r="K44" s="45"/>
      <c r="L44" s="4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64">
        <f t="shared" si="4"/>
        <v>0</v>
      </c>
      <c r="AW44" s="465"/>
      <c r="AX44" s="468">
        <f t="shared" si="5"/>
        <v>0</v>
      </c>
      <c r="AY44" s="469"/>
      <c r="AZ44" s="458">
        <f t="shared" si="2"/>
        <v>0</v>
      </c>
      <c r="BA44" s="459"/>
      <c r="BB44" s="453">
        <f t="shared" si="3"/>
        <v>0</v>
      </c>
      <c r="BC44" s="454"/>
      <c r="BD44" s="127">
        <f>SUMPRODUCT(F$14:AU$14,F44:AU44)+'10'!BD44</f>
        <v>0</v>
      </c>
      <c r="BE44" s="127">
        <f>IF(OR(1!BD44&gt;0,BD44&gt;0),BD44,0)</f>
        <v>0</v>
      </c>
    </row>
    <row r="45" spans="1:57" ht="12.75" customHeight="1">
      <c r="A45" s="96">
        <f>IF(1!$Y$5=1,"",IF(1!B45&lt;&gt;"",1!B45,""))</f>
      </c>
      <c r="B45" s="104">
        <f>IF(1!$Y$5=1,"",IF(1!C45&lt;&gt;"",1!C45,""))</f>
      </c>
      <c r="C45" s="77">
        <f>IF(1!$Y$5=1,"",IF(1!D45&lt;&gt;"",1!D45,""))</f>
      </c>
      <c r="D45" s="77">
        <f>IF(1!$Y$5=1,"",IF(1!E45&lt;&gt;"",1!E45,""))</f>
      </c>
      <c r="E45" s="78">
        <f>'10'!AV45</f>
        <v>0</v>
      </c>
      <c r="F45" s="82"/>
      <c r="G45" s="45"/>
      <c r="H45" s="45"/>
      <c r="I45" s="45"/>
      <c r="J45" s="45"/>
      <c r="K45" s="45"/>
      <c r="L45" s="4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64">
        <f t="shared" si="4"/>
        <v>0</v>
      </c>
      <c r="AW45" s="465"/>
      <c r="AX45" s="468">
        <f t="shared" si="5"/>
        <v>0</v>
      </c>
      <c r="AY45" s="469"/>
      <c r="AZ45" s="458">
        <f t="shared" si="2"/>
        <v>0</v>
      </c>
      <c r="BA45" s="459"/>
      <c r="BB45" s="453">
        <f t="shared" si="3"/>
        <v>0</v>
      </c>
      <c r="BC45" s="454"/>
      <c r="BD45" s="127">
        <f>SUMPRODUCT(F$14:AU$14,F45:AU45)+'10'!BD45</f>
        <v>0</v>
      </c>
      <c r="BE45" s="127">
        <f>IF(OR(1!BD45&gt;0,BD45&gt;0),BD45,0)</f>
        <v>0</v>
      </c>
    </row>
    <row r="46" spans="1:57" ht="12.75" customHeight="1">
      <c r="A46" s="96">
        <f>IF(1!$Y$5=1,"",IF(1!B46&lt;&gt;"",1!B46,""))</f>
      </c>
      <c r="B46" s="104">
        <f>IF(1!$Y$5=1,"",IF(1!C46&lt;&gt;"",1!C46,""))</f>
      </c>
      <c r="C46" s="77">
        <f>IF(1!$Y$5=1,"",IF(1!D46&lt;&gt;"",1!D46,""))</f>
      </c>
      <c r="D46" s="77">
        <f>IF(1!$Y$5=1,"",IF(1!E46&lt;&gt;"",1!E46,""))</f>
      </c>
      <c r="E46" s="78">
        <f>'10'!AV46</f>
        <v>0</v>
      </c>
      <c r="F46" s="82"/>
      <c r="G46" s="45"/>
      <c r="H46" s="45"/>
      <c r="I46" s="45"/>
      <c r="J46" s="45"/>
      <c r="K46" s="45"/>
      <c r="L46" s="4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64">
        <f t="shared" si="4"/>
        <v>0</v>
      </c>
      <c r="AW46" s="465"/>
      <c r="AX46" s="468">
        <f t="shared" si="5"/>
        <v>0</v>
      </c>
      <c r="AY46" s="469"/>
      <c r="AZ46" s="458">
        <f t="shared" si="2"/>
        <v>0</v>
      </c>
      <c r="BA46" s="459"/>
      <c r="BB46" s="453">
        <f t="shared" si="3"/>
        <v>0</v>
      </c>
      <c r="BC46" s="454"/>
      <c r="BD46" s="127">
        <f>SUMPRODUCT(F$14:AU$14,F46:AU46)+'10'!BD46</f>
        <v>0</v>
      </c>
      <c r="BE46" s="127">
        <f>IF(OR(1!BD46&gt;0,BD46&gt;0),BD46,0)</f>
        <v>0</v>
      </c>
    </row>
    <row r="47" spans="1:57" ht="12.75" customHeight="1">
      <c r="A47" s="96">
        <f>IF(1!$Y$5=1,"",IF(1!B47&lt;&gt;"",1!B47,""))</f>
      </c>
      <c r="B47" s="104">
        <f>IF(1!$Y$5=1,"",IF(1!C47&lt;&gt;"",1!C47,""))</f>
      </c>
      <c r="C47" s="77">
        <f>IF(1!$Y$5=1,"",IF(1!D47&lt;&gt;"",1!D47,""))</f>
      </c>
      <c r="D47" s="77">
        <f>IF(1!$Y$5=1,"",IF(1!E47&lt;&gt;"",1!E47,""))</f>
      </c>
      <c r="E47" s="78">
        <f>'10'!AV47</f>
        <v>0</v>
      </c>
      <c r="F47" s="82"/>
      <c r="G47" s="45"/>
      <c r="H47" s="45"/>
      <c r="I47" s="45"/>
      <c r="J47" s="45"/>
      <c r="K47" s="45"/>
      <c r="L47" s="4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64">
        <f t="shared" si="4"/>
        <v>0</v>
      </c>
      <c r="AW47" s="465"/>
      <c r="AX47" s="468">
        <f t="shared" si="5"/>
        <v>0</v>
      </c>
      <c r="AY47" s="469"/>
      <c r="AZ47" s="458">
        <f t="shared" si="2"/>
        <v>0</v>
      </c>
      <c r="BA47" s="459"/>
      <c r="BB47" s="453">
        <f t="shared" si="3"/>
        <v>0</v>
      </c>
      <c r="BC47" s="454"/>
      <c r="BD47" s="127">
        <f>SUMPRODUCT(F$14:AU$14,F47:AU47)+'10'!BD47</f>
        <v>0</v>
      </c>
      <c r="BE47" s="127">
        <f>IF(OR(1!BD47&gt;0,BD47&gt;0),BD47,0)</f>
        <v>0</v>
      </c>
    </row>
    <row r="48" spans="1:57" ht="12.75" customHeight="1">
      <c r="A48" s="96">
        <f>IF(1!$Y$5=1,"",IF(1!B48&lt;&gt;"",1!B48,""))</f>
      </c>
      <c r="B48" s="104">
        <f>IF(1!$Y$5=1,"",IF(1!C48&lt;&gt;"",1!C48,""))</f>
      </c>
      <c r="C48" s="77">
        <f>IF(1!$Y$5=1,"",IF(1!D48&lt;&gt;"",1!D48,""))</f>
      </c>
      <c r="D48" s="77">
        <f>IF(1!$Y$5=1,"",IF(1!E48&lt;&gt;"",1!E48,""))</f>
      </c>
      <c r="E48" s="78">
        <f>'10'!AV48</f>
        <v>0</v>
      </c>
      <c r="F48" s="82"/>
      <c r="G48" s="45"/>
      <c r="H48" s="45"/>
      <c r="I48" s="45"/>
      <c r="J48" s="45"/>
      <c r="K48" s="45"/>
      <c r="L48" s="4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64">
        <f t="shared" si="4"/>
        <v>0</v>
      </c>
      <c r="AW48" s="465"/>
      <c r="AX48" s="468">
        <f t="shared" si="5"/>
        <v>0</v>
      </c>
      <c r="AY48" s="469"/>
      <c r="AZ48" s="458">
        <f t="shared" si="2"/>
        <v>0</v>
      </c>
      <c r="BA48" s="459"/>
      <c r="BB48" s="453">
        <f t="shared" si="3"/>
        <v>0</v>
      </c>
      <c r="BC48" s="454"/>
      <c r="BD48" s="127">
        <f>SUMPRODUCT(F$14:AU$14,F48:AU48)+'10'!BD48</f>
        <v>0</v>
      </c>
      <c r="BE48" s="127">
        <f>IF(OR(1!BD48&gt;0,BD48&gt;0),BD48,0)</f>
        <v>0</v>
      </c>
    </row>
    <row r="49" spans="1:57" ht="12.75" customHeight="1" thickBot="1">
      <c r="A49" s="101">
        <f>IF(1!$Y$5=1,"",IF(1!B49&lt;&gt;"",1!B49,""))</f>
      </c>
      <c r="B49" s="105">
        <f>IF(1!$Y$5=1,"",IF(1!C49&lt;&gt;"",1!C49,""))</f>
      </c>
      <c r="C49" s="77">
        <f>IF(1!$Y$5=1,"",IF(1!D49&lt;&gt;"",1!D49,""))</f>
      </c>
      <c r="D49" s="77">
        <f>IF(1!$Y$5=1,"",IF(1!E49&lt;&gt;"",1!E49,""))</f>
      </c>
      <c r="E49" s="78">
        <f>'10'!AV49</f>
        <v>0</v>
      </c>
      <c r="F49" s="82"/>
      <c r="G49" s="45"/>
      <c r="H49" s="45"/>
      <c r="I49" s="45"/>
      <c r="J49" s="45"/>
      <c r="K49" s="45"/>
      <c r="L49" s="4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4">
        <f t="shared" si="4"/>
        <v>0</v>
      </c>
      <c r="AW49" s="465"/>
      <c r="AX49" s="468">
        <f t="shared" si="5"/>
        <v>0</v>
      </c>
      <c r="AY49" s="469"/>
      <c r="AZ49" s="458">
        <f t="shared" si="2"/>
        <v>0</v>
      </c>
      <c r="BA49" s="459"/>
      <c r="BB49" s="605">
        <f t="shared" si="3"/>
        <v>0</v>
      </c>
      <c r="BC49" s="606"/>
      <c r="BD49" s="127">
        <f>SUMPRODUCT(F$14:AU$14,F49:AU49)+'10'!BD49</f>
        <v>0</v>
      </c>
      <c r="BE49" s="127">
        <f>IF(OR(1!BD49&gt;0,BD49&gt;0),BD49,0)</f>
        <v>0</v>
      </c>
    </row>
    <row r="50" spans="1:57" ht="12.75" customHeight="1" thickBot="1" thickTop="1">
      <c r="A50" s="69"/>
      <c r="B50" s="70" t="s">
        <v>201</v>
      </c>
      <c r="C50" s="79"/>
      <c r="D50" s="70">
        <f>COUNT(D26:D49)</f>
        <v>0</v>
      </c>
      <c r="E50" s="167">
        <f aca="true" t="shared" si="6" ref="E50:AU50">SUM(E26:E49)</f>
        <v>0</v>
      </c>
      <c r="F50" s="80">
        <f t="shared" si="6"/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1">
        <f t="shared" si="6"/>
        <v>0</v>
      </c>
      <c r="O50" s="51">
        <f t="shared" si="6"/>
        <v>0</v>
      </c>
      <c r="P50" s="51">
        <f t="shared" si="6"/>
        <v>0</v>
      </c>
      <c r="Q50" s="51">
        <f t="shared" si="6"/>
        <v>0</v>
      </c>
      <c r="R50" s="51">
        <f t="shared" si="6"/>
        <v>0</v>
      </c>
      <c r="S50" s="51">
        <f t="shared" si="6"/>
        <v>0</v>
      </c>
      <c r="T50" s="51">
        <f t="shared" si="6"/>
        <v>0</v>
      </c>
      <c r="U50" s="51">
        <f t="shared" si="6"/>
        <v>0</v>
      </c>
      <c r="V50" s="51">
        <f t="shared" si="6"/>
        <v>0</v>
      </c>
      <c r="W50" s="51">
        <f t="shared" si="6"/>
        <v>0</v>
      </c>
      <c r="X50" s="51">
        <f t="shared" si="6"/>
        <v>0</v>
      </c>
      <c r="Y50" s="51">
        <f t="shared" si="6"/>
        <v>0</v>
      </c>
      <c r="Z50" s="51">
        <f t="shared" si="6"/>
        <v>0</v>
      </c>
      <c r="AA50" s="51">
        <f t="shared" si="6"/>
        <v>0</v>
      </c>
      <c r="AB50" s="51">
        <f t="shared" si="6"/>
        <v>0</v>
      </c>
      <c r="AC50" s="51">
        <f t="shared" si="6"/>
        <v>0</v>
      </c>
      <c r="AD50" s="51">
        <f t="shared" si="6"/>
        <v>0</v>
      </c>
      <c r="AE50" s="51">
        <f t="shared" si="6"/>
        <v>0</v>
      </c>
      <c r="AF50" s="51">
        <f t="shared" si="6"/>
        <v>0</v>
      </c>
      <c r="AG50" s="51">
        <f t="shared" si="6"/>
        <v>0</v>
      </c>
      <c r="AH50" s="51">
        <f t="shared" si="6"/>
        <v>0</v>
      </c>
      <c r="AI50" s="51">
        <f t="shared" si="6"/>
        <v>0</v>
      </c>
      <c r="AJ50" s="51">
        <f t="shared" si="6"/>
        <v>0</v>
      </c>
      <c r="AK50" s="51">
        <f t="shared" si="6"/>
        <v>0</v>
      </c>
      <c r="AL50" s="51">
        <f t="shared" si="6"/>
        <v>0</v>
      </c>
      <c r="AM50" s="51">
        <f t="shared" si="6"/>
        <v>0</v>
      </c>
      <c r="AN50" s="51">
        <f t="shared" si="6"/>
        <v>0</v>
      </c>
      <c r="AO50" s="51">
        <f t="shared" si="6"/>
        <v>0</v>
      </c>
      <c r="AP50" s="51">
        <f t="shared" si="6"/>
        <v>0</v>
      </c>
      <c r="AQ50" s="51">
        <f t="shared" si="6"/>
        <v>0</v>
      </c>
      <c r="AR50" s="51">
        <f t="shared" si="6"/>
        <v>0</v>
      </c>
      <c r="AS50" s="51">
        <f t="shared" si="6"/>
        <v>0</v>
      </c>
      <c r="AT50" s="51">
        <f t="shared" si="6"/>
        <v>0</v>
      </c>
      <c r="AU50" s="51">
        <f t="shared" si="6"/>
        <v>0</v>
      </c>
      <c r="AV50" s="622">
        <f>SUM(AV26:AW49)</f>
        <v>0</v>
      </c>
      <c r="AW50" s="471"/>
      <c r="AX50" s="473"/>
      <c r="AY50" s="474"/>
      <c r="AZ50" s="603">
        <f>SUM(AZ26:BA49)</f>
        <v>0</v>
      </c>
      <c r="BA50" s="472"/>
      <c r="BB50" s="603">
        <f>SUM(BB26:BC49)</f>
        <v>0</v>
      </c>
      <c r="BC50" s="431"/>
      <c r="BD50" s="127">
        <f>SUM(BD26:BD49)</f>
        <v>0</v>
      </c>
      <c r="BE50" s="127"/>
    </row>
    <row r="51" spans="1:57" ht="15" customHeight="1" thickTop="1">
      <c r="A51" s="618" t="s">
        <v>36</v>
      </c>
      <c r="B51" s="619"/>
      <c r="C51" s="540">
        <f>IF(AV50&gt;0,(AV50-BD50)/(BB12+BB13+BB15),0)</f>
        <v>0</v>
      </c>
      <c r="D51" s="541"/>
      <c r="E51" s="161"/>
      <c r="F51" s="160">
        <f aca="true" t="shared" si="7" ref="F51:AU51">IF(SUM(F12:F13)=1,SUM(F26:F49),"")</f>
      </c>
      <c r="G51" s="160">
        <f t="shared" si="7"/>
      </c>
      <c r="H51" s="160">
        <f t="shared" si="7"/>
      </c>
      <c r="I51" s="160">
        <f t="shared" si="7"/>
      </c>
      <c r="J51" s="160">
        <f t="shared" si="7"/>
      </c>
      <c r="K51" s="160">
        <f t="shared" si="7"/>
      </c>
      <c r="L51" s="160">
        <f t="shared" si="7"/>
      </c>
      <c r="M51" s="160">
        <f t="shared" si="7"/>
      </c>
      <c r="N51" s="160">
        <f t="shared" si="7"/>
      </c>
      <c r="O51" s="160">
        <f t="shared" si="7"/>
      </c>
      <c r="P51" s="160">
        <f t="shared" si="7"/>
      </c>
      <c r="Q51" s="160">
        <f t="shared" si="7"/>
      </c>
      <c r="R51" s="160">
        <f t="shared" si="7"/>
      </c>
      <c r="S51" s="160">
        <f t="shared" si="7"/>
      </c>
      <c r="T51" s="160">
        <f t="shared" si="7"/>
      </c>
      <c r="U51" s="160">
        <f t="shared" si="7"/>
      </c>
      <c r="V51" s="160">
        <f t="shared" si="7"/>
      </c>
      <c r="W51" s="160">
        <f t="shared" si="7"/>
      </c>
      <c r="X51" s="160">
        <f t="shared" si="7"/>
      </c>
      <c r="Y51" s="160">
        <f t="shared" si="7"/>
      </c>
      <c r="Z51" s="160">
        <f t="shared" si="7"/>
      </c>
      <c r="AA51" s="160">
        <f t="shared" si="7"/>
      </c>
      <c r="AB51" s="160">
        <f t="shared" si="7"/>
      </c>
      <c r="AC51" s="160">
        <f t="shared" si="7"/>
      </c>
      <c r="AD51" s="160">
        <f t="shared" si="7"/>
      </c>
      <c r="AE51" s="160">
        <f t="shared" si="7"/>
      </c>
      <c r="AF51" s="160">
        <f t="shared" si="7"/>
      </c>
      <c r="AG51" s="160">
        <f t="shared" si="7"/>
      </c>
      <c r="AH51" s="160">
        <f t="shared" si="7"/>
      </c>
      <c r="AI51" s="160">
        <f t="shared" si="7"/>
      </c>
      <c r="AJ51" s="160">
        <f t="shared" si="7"/>
      </c>
      <c r="AK51" s="160">
        <f t="shared" si="7"/>
      </c>
      <c r="AL51" s="160">
        <f t="shared" si="7"/>
      </c>
      <c r="AM51" s="160">
        <f t="shared" si="7"/>
      </c>
      <c r="AN51" s="160">
        <f t="shared" si="7"/>
      </c>
      <c r="AO51" s="160">
        <f t="shared" si="7"/>
      </c>
      <c r="AP51" s="160">
        <f t="shared" si="7"/>
      </c>
      <c r="AQ51" s="160">
        <f t="shared" si="7"/>
      </c>
      <c r="AR51" s="160">
        <f t="shared" si="7"/>
      </c>
      <c r="AS51" s="160">
        <f t="shared" si="7"/>
      </c>
      <c r="AT51" s="160">
        <f t="shared" si="7"/>
      </c>
      <c r="AU51" s="160">
        <f t="shared" si="7"/>
      </c>
      <c r="AV51" s="160"/>
      <c r="AW51" s="160"/>
      <c r="AX51" s="160"/>
      <c r="AY51" s="160"/>
      <c r="AZ51" s="160"/>
      <c r="BA51" s="160"/>
      <c r="BB51" s="160"/>
      <c r="BC51" s="160"/>
      <c r="BD51" s="127" t="s">
        <v>180</v>
      </c>
      <c r="BE51" s="127">
        <f>COUNTIF(BE26:BE49,"&gt;0")</f>
        <v>0</v>
      </c>
    </row>
    <row r="52" spans="1:57" ht="15" customHeight="1" thickBot="1">
      <c r="A52" s="620"/>
      <c r="B52" s="621"/>
      <c r="C52" s="542"/>
      <c r="D52" s="543"/>
      <c r="E52" s="162"/>
      <c r="F52" s="163">
        <f>IF(AND(F51&lt;3,F51&gt;0),1,"")</f>
      </c>
      <c r="G52" s="163">
        <f aca="true" t="shared" si="8" ref="G52:AU52">IF(AND(G51&lt;3,G51&gt;0),1,"")</f>
      </c>
      <c r="H52" s="163">
        <f t="shared" si="8"/>
      </c>
      <c r="I52" s="163">
        <f t="shared" si="8"/>
      </c>
      <c r="J52" s="163">
        <f t="shared" si="8"/>
      </c>
      <c r="K52" s="163">
        <f t="shared" si="8"/>
      </c>
      <c r="L52" s="163">
        <f t="shared" si="8"/>
      </c>
      <c r="M52" s="163">
        <f t="shared" si="8"/>
      </c>
      <c r="N52" s="163">
        <f t="shared" si="8"/>
      </c>
      <c r="O52" s="163">
        <f t="shared" si="8"/>
      </c>
      <c r="P52" s="163">
        <f t="shared" si="8"/>
      </c>
      <c r="Q52" s="163">
        <f t="shared" si="8"/>
      </c>
      <c r="R52" s="163">
        <f t="shared" si="8"/>
      </c>
      <c r="S52" s="163">
        <f t="shared" si="8"/>
      </c>
      <c r="T52" s="163">
        <f t="shared" si="8"/>
      </c>
      <c r="U52" s="163">
        <f t="shared" si="8"/>
      </c>
      <c r="V52" s="163">
        <f t="shared" si="8"/>
      </c>
      <c r="W52" s="163">
        <f t="shared" si="8"/>
      </c>
      <c r="X52" s="163">
        <f t="shared" si="8"/>
      </c>
      <c r="Y52" s="163">
        <f t="shared" si="8"/>
      </c>
      <c r="Z52" s="163">
        <f t="shared" si="8"/>
      </c>
      <c r="AA52" s="163">
        <f t="shared" si="8"/>
      </c>
      <c r="AB52" s="163">
        <f t="shared" si="8"/>
      </c>
      <c r="AC52" s="163">
        <f t="shared" si="8"/>
      </c>
      <c r="AD52" s="163">
        <f t="shared" si="8"/>
      </c>
      <c r="AE52" s="163">
        <f t="shared" si="8"/>
      </c>
      <c r="AF52" s="163">
        <f t="shared" si="8"/>
      </c>
      <c r="AG52" s="163">
        <f t="shared" si="8"/>
      </c>
      <c r="AH52" s="163">
        <f t="shared" si="8"/>
      </c>
      <c r="AI52" s="163">
        <f t="shared" si="8"/>
      </c>
      <c r="AJ52" s="163">
        <f t="shared" si="8"/>
      </c>
      <c r="AK52" s="163">
        <f t="shared" si="8"/>
      </c>
      <c r="AL52" s="163">
        <f t="shared" si="8"/>
      </c>
      <c r="AM52" s="163">
        <f t="shared" si="8"/>
      </c>
      <c r="AN52" s="163">
        <f t="shared" si="8"/>
      </c>
      <c r="AO52" s="163">
        <f t="shared" si="8"/>
      </c>
      <c r="AP52" s="163">
        <f t="shared" si="8"/>
      </c>
      <c r="AQ52" s="163">
        <f t="shared" si="8"/>
      </c>
      <c r="AR52" s="163">
        <f t="shared" si="8"/>
      </c>
      <c r="AS52" s="163">
        <f t="shared" si="8"/>
      </c>
      <c r="AT52" s="163">
        <f t="shared" si="8"/>
      </c>
      <c r="AU52" s="163">
        <f t="shared" si="8"/>
      </c>
      <c r="AV52" s="163">
        <f>SUM(F52:AU52)</f>
        <v>0</v>
      </c>
      <c r="AW52" s="163">
        <f>AV52+'10'!AW52</f>
        <v>0</v>
      </c>
      <c r="AX52" s="163"/>
      <c r="AY52" s="163"/>
      <c r="AZ52" s="163"/>
      <c r="BA52" s="163"/>
      <c r="BB52" s="163"/>
      <c r="BC52" s="163"/>
      <c r="BD52" s="127" t="s">
        <v>179</v>
      </c>
      <c r="BE52" s="127" t="e">
        <f>BD50/BE51</f>
        <v>#DIV/0!</v>
      </c>
    </row>
    <row r="53" spans="6:49" ht="12.75" thickTop="1">
      <c r="F53" s="127">
        <f>IF(AND(F51&lt;8,F51&gt;0),1,"")</f>
      </c>
      <c r="G53" s="127">
        <f aca="true" t="shared" si="9" ref="G53:AU53">IF(AND(G51&lt;8,G51&gt;0),1,"")</f>
      </c>
      <c r="H53" s="127">
        <f t="shared" si="9"/>
      </c>
      <c r="I53" s="127">
        <f t="shared" si="9"/>
      </c>
      <c r="J53" s="127">
        <f t="shared" si="9"/>
      </c>
      <c r="K53" s="127">
        <f t="shared" si="9"/>
      </c>
      <c r="L53" s="127">
        <f t="shared" si="9"/>
      </c>
      <c r="M53" s="127">
        <f t="shared" si="9"/>
      </c>
      <c r="N53" s="127">
        <f t="shared" si="9"/>
      </c>
      <c r="O53" s="127">
        <f t="shared" si="9"/>
      </c>
      <c r="P53" s="127">
        <f t="shared" si="9"/>
      </c>
      <c r="Q53" s="127">
        <f t="shared" si="9"/>
      </c>
      <c r="R53" s="127">
        <f t="shared" si="9"/>
      </c>
      <c r="S53" s="127">
        <f t="shared" si="9"/>
      </c>
      <c r="T53" s="127">
        <f t="shared" si="9"/>
      </c>
      <c r="U53" s="127">
        <f t="shared" si="9"/>
      </c>
      <c r="V53" s="127">
        <f t="shared" si="9"/>
      </c>
      <c r="W53" s="127">
        <f t="shared" si="9"/>
      </c>
      <c r="X53" s="127">
        <f t="shared" si="9"/>
      </c>
      <c r="Y53" s="127">
        <f t="shared" si="9"/>
      </c>
      <c r="Z53" s="127">
        <f t="shared" si="9"/>
      </c>
      <c r="AA53" s="127">
        <f t="shared" si="9"/>
      </c>
      <c r="AB53" s="127">
        <f t="shared" si="9"/>
      </c>
      <c r="AC53" s="127">
        <f t="shared" si="9"/>
      </c>
      <c r="AD53" s="127">
        <f t="shared" si="9"/>
      </c>
      <c r="AE53" s="127">
        <f t="shared" si="9"/>
      </c>
      <c r="AF53" s="127">
        <f t="shared" si="9"/>
      </c>
      <c r="AG53" s="127">
        <f t="shared" si="9"/>
      </c>
      <c r="AH53" s="127">
        <f t="shared" si="9"/>
      </c>
      <c r="AI53" s="127">
        <f t="shared" si="9"/>
      </c>
      <c r="AJ53" s="127">
        <f t="shared" si="9"/>
      </c>
      <c r="AK53" s="127">
        <f t="shared" si="9"/>
      </c>
      <c r="AL53" s="127">
        <f t="shared" si="9"/>
      </c>
      <c r="AM53" s="127">
        <f t="shared" si="9"/>
      </c>
      <c r="AN53" s="127">
        <f t="shared" si="9"/>
      </c>
      <c r="AO53" s="127">
        <f t="shared" si="9"/>
      </c>
      <c r="AP53" s="127">
        <f t="shared" si="9"/>
      </c>
      <c r="AQ53" s="127">
        <f t="shared" si="9"/>
      </c>
      <c r="AR53" s="127">
        <f t="shared" si="9"/>
      </c>
      <c r="AS53" s="127">
        <f t="shared" si="9"/>
      </c>
      <c r="AT53" s="127">
        <f t="shared" si="9"/>
      </c>
      <c r="AU53" s="127">
        <f t="shared" si="9"/>
      </c>
      <c r="AV53" s="127">
        <f>SUM(F53:AU53)</f>
        <v>0</v>
      </c>
      <c r="AW53" s="127">
        <f>AV53+'10'!AW53</f>
        <v>0</v>
      </c>
    </row>
    <row r="58" spans="17:50" ht="12"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7:50" ht="12"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7:50" ht="12"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7:50" ht="12"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7:50" ht="12"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7:50" ht="12"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7:50" ht="12"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7:50" ht="12"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7:50" ht="12"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7:50" ht="12"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7:50" ht="12"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7:50" ht="12"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7:50" ht="12"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7:50" ht="12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7:50" ht="12"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</sheetData>
  <sheetProtection sheet="1" objects="1" scenarios="1"/>
  <mergeCells count="170">
    <mergeCell ref="AV18:AW18"/>
    <mergeCell ref="A25:AW25"/>
    <mergeCell ref="AV21:AW21"/>
    <mergeCell ref="AX21:AY21"/>
    <mergeCell ref="AX24:AY24"/>
    <mergeCell ref="AV23:AW23"/>
    <mergeCell ref="AV22:AW22"/>
    <mergeCell ref="C51:D52"/>
    <mergeCell ref="E17:E18"/>
    <mergeCell ref="C17:C18"/>
    <mergeCell ref="D17:D18"/>
    <mergeCell ref="BB21:BC21"/>
    <mergeCell ref="AZ18:BA18"/>
    <mergeCell ref="AX18:AY18"/>
    <mergeCell ref="BB19:BC19"/>
    <mergeCell ref="BB20:BC20"/>
    <mergeCell ref="AO16:AU16"/>
    <mergeCell ref="A16:E16"/>
    <mergeCell ref="A51:B52"/>
    <mergeCell ref="A6:A7"/>
    <mergeCell ref="A17:A18"/>
    <mergeCell ref="B17:B18"/>
    <mergeCell ref="A13:E13"/>
    <mergeCell ref="A12:E12"/>
    <mergeCell ref="B11:E11"/>
    <mergeCell ref="B10:E10"/>
    <mergeCell ref="AX50:AY50"/>
    <mergeCell ref="AX46:AY46"/>
    <mergeCell ref="AX47:AY47"/>
    <mergeCell ref="AX48:AY48"/>
    <mergeCell ref="AX49:AY49"/>
    <mergeCell ref="AX36:AY36"/>
    <mergeCell ref="AX37:AY37"/>
    <mergeCell ref="AX45:AY45"/>
    <mergeCell ref="AX38:AY38"/>
    <mergeCell ref="AX39:AY39"/>
    <mergeCell ref="AX40:AY40"/>
    <mergeCell ref="AX41:AY41"/>
    <mergeCell ref="AX42:AY42"/>
    <mergeCell ref="AX43:AY43"/>
    <mergeCell ref="AX44:AY44"/>
    <mergeCell ref="AX32:AY32"/>
    <mergeCell ref="AX33:AY33"/>
    <mergeCell ref="AX34:AY34"/>
    <mergeCell ref="AX35:AY35"/>
    <mergeCell ref="AV50:AW50"/>
    <mergeCell ref="AX22:AY22"/>
    <mergeCell ref="AX23:AY23"/>
    <mergeCell ref="AX25:AY25"/>
    <mergeCell ref="AX26:AY26"/>
    <mergeCell ref="AX27:AY27"/>
    <mergeCell ref="AX28:AY28"/>
    <mergeCell ref="AX29:AY29"/>
    <mergeCell ref="AX30:AY30"/>
    <mergeCell ref="AX31:AY31"/>
    <mergeCell ref="AV46:AW46"/>
    <mergeCell ref="AV47:AW47"/>
    <mergeCell ref="AV48:AW48"/>
    <mergeCell ref="AV49:AW49"/>
    <mergeCell ref="AV42:AW42"/>
    <mergeCell ref="AV43:AW43"/>
    <mergeCell ref="AV44:AW44"/>
    <mergeCell ref="AV45:AW45"/>
    <mergeCell ref="AV38:AW38"/>
    <mergeCell ref="AV39:AW39"/>
    <mergeCell ref="AV40:AW40"/>
    <mergeCell ref="AV41:AW41"/>
    <mergeCell ref="AV34:AW34"/>
    <mergeCell ref="AV35:AW35"/>
    <mergeCell ref="AV36:AW36"/>
    <mergeCell ref="AV37:AW37"/>
    <mergeCell ref="AV30:AW30"/>
    <mergeCell ref="AV31:AW31"/>
    <mergeCell ref="AV32:AW32"/>
    <mergeCell ref="AV33:AW33"/>
    <mergeCell ref="AV26:AW26"/>
    <mergeCell ref="AV27:AW27"/>
    <mergeCell ref="AV28:AW28"/>
    <mergeCell ref="AV29:AW29"/>
    <mergeCell ref="AZ50:BA50"/>
    <mergeCell ref="BB50:BC50"/>
    <mergeCell ref="AZ19:BA19"/>
    <mergeCell ref="AV20:AW20"/>
    <mergeCell ref="AZ48:BA48"/>
    <mergeCell ref="BB48:BC48"/>
    <mergeCell ref="AZ49:BA49"/>
    <mergeCell ref="BB49:BC49"/>
    <mergeCell ref="AZ46:BA46"/>
    <mergeCell ref="AV24:AW24"/>
    <mergeCell ref="AZ43:BA43"/>
    <mergeCell ref="BB43:BC43"/>
    <mergeCell ref="BB46:BC46"/>
    <mergeCell ref="AZ47:BA47"/>
    <mergeCell ref="BB47:BC47"/>
    <mergeCell ref="AZ44:BA44"/>
    <mergeCell ref="BB44:BC44"/>
    <mergeCell ref="AZ45:BA45"/>
    <mergeCell ref="BB45:BC45"/>
    <mergeCell ref="AZ41:BA41"/>
    <mergeCell ref="BB41:BC41"/>
    <mergeCell ref="AZ42:BA42"/>
    <mergeCell ref="BB42:BC42"/>
    <mergeCell ref="AZ39:BA39"/>
    <mergeCell ref="BB39:BC39"/>
    <mergeCell ref="AZ40:BA40"/>
    <mergeCell ref="BB40:BC40"/>
    <mergeCell ref="AZ37:BA37"/>
    <mergeCell ref="BB37:BC37"/>
    <mergeCell ref="AZ38:BA38"/>
    <mergeCell ref="BB38:BC38"/>
    <mergeCell ref="AZ35:BA35"/>
    <mergeCell ref="BB35:BC35"/>
    <mergeCell ref="AZ36:BA36"/>
    <mergeCell ref="BB36:BC36"/>
    <mergeCell ref="AZ33:BA33"/>
    <mergeCell ref="BB33:BC33"/>
    <mergeCell ref="AZ34:BA34"/>
    <mergeCell ref="BB34:BC34"/>
    <mergeCell ref="AZ31:BA31"/>
    <mergeCell ref="BB31:BC31"/>
    <mergeCell ref="AZ32:BA32"/>
    <mergeCell ref="BB32:BC32"/>
    <mergeCell ref="AZ29:BA29"/>
    <mergeCell ref="BB29:BC29"/>
    <mergeCell ref="AZ30:BA30"/>
    <mergeCell ref="BB30:BC30"/>
    <mergeCell ref="AZ26:BA26"/>
    <mergeCell ref="BB26:BC26"/>
    <mergeCell ref="BB24:BC24"/>
    <mergeCell ref="AZ24:BA24"/>
    <mergeCell ref="AZ25:BA25"/>
    <mergeCell ref="BB25:BC25"/>
    <mergeCell ref="AZ28:BA28"/>
    <mergeCell ref="BB28:BC28"/>
    <mergeCell ref="AZ27:BA27"/>
    <mergeCell ref="BB27:BC27"/>
    <mergeCell ref="A10:A11"/>
    <mergeCell ref="B9:E9"/>
    <mergeCell ref="AW9:BB10"/>
    <mergeCell ref="AW11:BB11"/>
    <mergeCell ref="A15:E15"/>
    <mergeCell ref="A14:E14"/>
    <mergeCell ref="AZ20:BA20"/>
    <mergeCell ref="AX20:AY20"/>
    <mergeCell ref="AZ15:BA15"/>
    <mergeCell ref="T16:Z16"/>
    <mergeCell ref="F16:L16"/>
    <mergeCell ref="M16:S16"/>
    <mergeCell ref="AA16:AG16"/>
    <mergeCell ref="AH16:AN16"/>
    <mergeCell ref="AV16:BC16"/>
    <mergeCell ref="AZ23:BA23"/>
    <mergeCell ref="AX19:AY19"/>
    <mergeCell ref="AV19:AW19"/>
    <mergeCell ref="BB22:BC22"/>
    <mergeCell ref="BB18:BC18"/>
    <mergeCell ref="AV17:BC17"/>
    <mergeCell ref="BB23:BC23"/>
    <mergeCell ref="AZ21:BA21"/>
    <mergeCell ref="AZ22:BA22"/>
    <mergeCell ref="BC9:BC11"/>
    <mergeCell ref="AV9:AV11"/>
    <mergeCell ref="F17:AU18"/>
    <mergeCell ref="BB15:BC15"/>
    <mergeCell ref="BB14:BC14"/>
    <mergeCell ref="BB13:BC13"/>
    <mergeCell ref="BB12:BC12"/>
    <mergeCell ref="AZ12:BA12"/>
    <mergeCell ref="AZ13:BA13"/>
    <mergeCell ref="AZ14:BA14"/>
  </mergeCells>
  <printOptions/>
  <pageMargins left="0.5905511811023623" right="0.35433070866141736" top="0.4330708661417323" bottom="0.35433070866141736" header="0.31496062992125984" footer="0.11811023622047245"/>
  <pageSetup fitToHeight="1" fitToWidth="1" horizontalDpi="600" verticalDpi="600" orientation="landscape" paperSize="9" scale="73"/>
  <headerFooter alignWithMargins="0">
    <oddFooter>&amp;C&amp;8 30.82.321 d -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BE72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2" width="11.625" style="11" customWidth="1"/>
    <col min="3" max="3" width="3.125" style="12" customWidth="1"/>
    <col min="4" max="4" width="2.625" style="11" customWidth="1"/>
    <col min="5" max="5" width="3.125" style="11" customWidth="1"/>
    <col min="6" max="14" width="2.625" style="11" customWidth="1"/>
    <col min="15" max="50" width="2.625" style="12" customWidth="1"/>
    <col min="51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B1" s="1"/>
      <c r="C1" s="2"/>
      <c r="D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1:55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40.5" customHeight="1">
      <c r="A4" s="1"/>
      <c r="B4" s="1"/>
      <c r="C4" s="2"/>
      <c r="D4" s="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4" s="3" customFormat="1" ht="20.25" customHeight="1">
      <c r="A5" s="9" t="s">
        <v>143</v>
      </c>
      <c r="B5" s="9"/>
      <c r="C5" s="10"/>
      <c r="D5" s="9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5" s="3" customFormat="1" ht="15" customHeight="1">
      <c r="A6" s="601" t="s">
        <v>213</v>
      </c>
      <c r="B6" s="9"/>
      <c r="C6" s="10"/>
      <c r="D6" s="9"/>
      <c r="E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7.25" customHeight="1">
      <c r="A7" s="601"/>
      <c r="B7" s="9"/>
      <c r="C7" s="10"/>
      <c r="D7" s="9"/>
      <c r="E7" s="9"/>
      <c r="O7" s="1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1" ht="6" customHeight="1" thickBot="1">
      <c r="A8" s="13"/>
      <c r="O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72" t="s">
        <v>161</v>
      </c>
      <c r="B9" s="423" t="s">
        <v>29</v>
      </c>
      <c r="C9" s="406"/>
      <c r="D9" s="406"/>
      <c r="E9" s="407"/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723"/>
      <c r="AW9" s="348" t="s">
        <v>45</v>
      </c>
      <c r="AX9" s="349"/>
      <c r="AY9" s="349"/>
      <c r="AZ9" s="349"/>
      <c r="BA9" s="349"/>
      <c r="BB9" s="350"/>
      <c r="BC9" s="720"/>
    </row>
    <row r="10" spans="1:55" ht="12.75" customHeight="1">
      <c r="A10" s="712">
        <f>IF(1!A10="","",IF(F11&lt;'11'!F11,'11'!A10+1,'11'!A10))</f>
      </c>
      <c r="B10" s="424" t="s">
        <v>30</v>
      </c>
      <c r="C10" s="425"/>
      <c r="D10" s="425"/>
      <c r="E10" s="426"/>
      <c r="F10" s="111" t="e">
        <f>IF('11'!M10="",IF(OR(AND(OR('11'!L11=1,'11'!L11=5,'11'!L11=7,'11'!L11=8,'11'!L11=10,'11'!L11=12),'11'!L10&gt;30),AND(OR('11'!L11=9,'11'!L11=11),'11'!L10&gt;29)),1,'11'!L10+1),IF('11'!T10="",IF(OR(AND(OR('11'!S11=1,'11'!S11=5,'11'!S11=7,'11'!S11=8,'11'!S11=10,'11'!S11=12),'11'!S10&gt;30),AND(OR('11'!S11=9,'11'!S11=11),'11'!S10&gt;29)),1,'11'!S10+1),IF('11'!AA10="",IF(OR(AND(OR('11'!Z11=1,'11'!Z11=5,'11'!Z11=7,'11'!Z11=8,'11'!Z11=10,'11'!Z11=12),'11'!Z10&gt;30),AND(OR('11'!Z11=9,'11'!Z11=11),'11'!Z10&gt;29)),1,'11'!Z10+1),IF('11'!AH10="",IF(OR(AND(OR('11'!AG11=1,'11'!AG11=5,'11'!AG11=7,'11'!AG11=8,'11'!AG11=10,'11'!AG11=12),'11'!AG10&gt;30),AND(OR('11'!AG11=9,'11'!AG11=11),'11'!AG10&gt;29)),1,'11'!AG10+1),IF('11'!AO10="",IF(AND(OR('11'!AN11=1,'11'!AN11=5,'11'!AN11=7,'11'!AN11=8,'11'!AN11=10,'11'!AN11=12),'11'!AN10&gt;30),1,IF(AND('11'!AN11=11,'11'!AN10&gt;29),1,'11'!AN10+1)))))))</f>
        <v>#VALUE!</v>
      </c>
      <c r="G10" s="111" t="e">
        <f>IF(F10="","",IF(F11=2,IF(F10&lt;28,IF(1!$L10&gt;0,F10+1,""),1),IF(OR(F11=4,F11=6,F11=9,F11=11),IF(F10&lt;30,IF(1!$L10&gt;0,F10+1,""),1),IF(F10&lt;31,IF(1!$L10&gt;0,F10+1,""),1))))</f>
        <v>#VALUE!</v>
      </c>
      <c r="H10" s="111" t="e">
        <f>IF(G10="","",IF(G11=2,IF(G10&lt;28,IF(1!$L10&gt;0,G10+1,""),1),IF(OR(G11=4,G11=6,G11=9,G11=11),IF(G10&lt;30,IF(1!$L10&gt;0,G10+1,""),1),IF(G10&lt;31,IF(1!$L10&gt;0,G10+1,""),1))))</f>
        <v>#VALUE!</v>
      </c>
      <c r="I10" s="111" t="e">
        <f>IF(H10="","",IF(H11=2,IF(H10&lt;28,IF(1!$L10&gt;0,H10+1,""),1),IF(OR(H11=4,H11=6,H11=9,H11=11),IF(H10&lt;30,IF(1!$L10&gt;0,H10+1,""),1),IF(H10&lt;31,IF(1!$L10&gt;0,H10+1,""),1))))</f>
        <v>#VALUE!</v>
      </c>
      <c r="J10" s="111" t="e">
        <f>IF(I10="","",IF(I11=2,IF(I10&lt;28,IF(1!$L10&gt;0,I10+1,""),1),IF(OR(I11=4,I11=6,I11=9,I11=11),IF(I10&lt;30,IF(1!$L10&gt;0,I10+1,""),1),IF(I10&lt;31,IF(1!$L10&gt;0,I10+1,""),1))))</f>
        <v>#VALUE!</v>
      </c>
      <c r="K10" s="111" t="e">
        <f>IF(J10="","",IF(J11=2,IF(J10&lt;28,IF(1!$L10&gt;0,J10+1,""),1),IF(OR(J11=4,J11=6,J11=9,J11=11),IF(J10&lt;30,IF(1!$L10&gt;0,J10+1,""),1),IF(J10&lt;31,IF(1!$L10&gt;0,J10+1,""),1))))</f>
        <v>#VALUE!</v>
      </c>
      <c r="L10" s="111" t="e">
        <f>IF(K10="","",IF(K11=2,IF(K10&lt;28,IF(1!$L10&gt;0,K10+1,""),1),IF(OR(K11=4,K11=6,K11=9,K11=11),IF(K10&lt;30,IF(1!$L10&gt;0,K10+1,""),1),IF(K10&lt;31,IF(1!$L10&gt;0,K10+1,""),1))))</f>
        <v>#VALUE!</v>
      </c>
      <c r="M10" s="112" t="e">
        <f>IF(L10="","",IF(AND(OR(L11=4,L11=6,L11=9,L11=11),L10=30),"",IF(AND(OR(L11=1,L11=3,L11=5,L11=7,L11=8,L11=10,L11=12),L10=31),"",IF(L10&gt;E10,IF(L11=2,IF(L10&lt;28,IF($K10&gt;0,L10+1,""),1),IF(OR(L11=4,L11=6,L11=9,L11=11),IF(L10&lt;30,IF($K10&gt;0,L10+1,""),1),IF(L10&lt;31,IF($K10&gt;0,L10+1,""),1))),""))))</f>
        <v>#VALUE!</v>
      </c>
      <c r="N10" s="111" t="e">
        <f>IF(M10="","",IF(M11=2,IF(M10&lt;28,IF(1!$L10&gt;0,M10+1,""),1),IF(OR(M11=4,M11=6,M11=9,M11=11),IF(M10&lt;30,IF(1!$L10&gt;0,M10+1,""),1),IF(M10&lt;31,IF(1!$L10&gt;0,M10+1,""),1))))</f>
        <v>#VALUE!</v>
      </c>
      <c r="O10" s="111" t="e">
        <f>IF(N10="","",IF(N11=2,IF(N10&lt;28,IF(1!$L10&gt;0,N10+1,""),1),IF(OR(N11=4,N11=6,N11=9,N11=11),IF(N10&lt;30,IF(1!$L10&gt;0,N10+1,""),1),IF(N10&lt;31,IF(1!$L10&gt;0,N10+1,""),1))))</f>
        <v>#VALUE!</v>
      </c>
      <c r="P10" s="111" t="e">
        <f>IF(O10="","",IF(O11=2,IF(O10&lt;28,IF(1!$L10&gt;0,O10+1,""),1),IF(OR(O11=4,O11=6,O11=9,O11=11),IF(O10&lt;30,IF(1!$L10&gt;0,O10+1,""),1),IF(O10&lt;31,IF(1!$L10&gt;0,O10+1,""),1))))</f>
        <v>#VALUE!</v>
      </c>
      <c r="Q10" s="111" t="e">
        <f>IF(P10="","",IF(P11=2,IF(P10&lt;28,IF(1!$L10&gt;0,P10+1,""),1),IF(OR(P11=4,P11=6,P11=9,P11=11),IF(P10&lt;30,IF(1!$L10&gt;0,P10+1,""),1),IF(P10&lt;31,IF(1!$L10&gt;0,P10+1,""),1))))</f>
        <v>#VALUE!</v>
      </c>
      <c r="R10" s="111" t="e">
        <f>IF(Q10="","",IF(Q11=2,IF(Q10&lt;28,IF(1!$L10&gt;0,Q10+1,""),1),IF(OR(Q11=4,Q11=6,Q11=9,Q11=11),IF(Q10&lt;30,IF(1!$L10&gt;0,Q10+1,""),1),IF(Q10&lt;31,IF(1!$L10&gt;0,Q10+1,""),1))))</f>
        <v>#VALUE!</v>
      </c>
      <c r="S10" s="111" t="e">
        <f>IF(R10="","",IF(R11=2,IF(R10&lt;28,IF(1!$L10&gt;0,R10+1,""),1),IF(OR(R11=4,R11=6,R11=9,R11=11),IF(R10&lt;30,IF(1!$L10&gt;0,R10+1,""),1),IF(R10&lt;31,IF(1!$L10&gt;0,R10+1,""),1))))</f>
        <v>#VALUE!</v>
      </c>
      <c r="T10" s="112" t="e">
        <f>IF(S10="","",IF(AND(OR(S11=4,S11=6,S11=9,S11=11),S10=30),"",IF(AND(OR(S11=1,S11=3,S11=5,S11=7,S11=8,S11=10,S11=12),S10=31),"",IF(S10&gt;L10,IF(S11=2,IF(S10&lt;28,IF($K10&gt;0,S10+1,""),1),IF(OR(S11=4,S11=6,S11=9,S11=11),IF(S10&lt;30,IF($K10&gt;0,S10+1,""),1),IF(S10&lt;31,IF($K10&gt;0,S10+1,""),1))),""))))</f>
        <v>#VALUE!</v>
      </c>
      <c r="U10" s="111" t="e">
        <f>IF(T10="","",IF(T11=2,IF(T10&lt;28,IF(1!$L10&gt;0,T10+1,""),1),IF(OR(T11=4,T11=6,T11=9,T11=11),IF(T10&lt;30,IF(1!$L10&gt;0,T10+1,""),1),IF(T10&lt;31,IF(1!$L10&gt;0,T10+1,""),1))))</f>
        <v>#VALUE!</v>
      </c>
      <c r="V10" s="111" t="e">
        <f>IF(U10="","",IF(U11=2,IF(U10&lt;28,IF(1!$L10&gt;0,U10+1,""),1),IF(OR(U11=4,U11=6,U11=9,U11=11),IF(U10&lt;30,IF(1!$L10&gt;0,U10+1,""),1),IF(U10&lt;31,IF(1!$L10&gt;0,U10+1,""),1))))</f>
        <v>#VALUE!</v>
      </c>
      <c r="W10" s="111" t="e">
        <f>IF(V10="","",IF(V11=2,IF(V10&lt;28,IF(1!$L10&gt;0,V10+1,""),1),IF(OR(V11=4,V11=6,V11=9,V11=11),IF(V10&lt;30,IF(1!$L10&gt;0,V10+1,""),1),IF(V10&lt;31,IF(1!$L10&gt;0,V10+1,""),1))))</f>
        <v>#VALUE!</v>
      </c>
      <c r="X10" s="111" t="e">
        <f>IF(W10="","",IF(W11=2,IF(W10&lt;28,IF(1!$L10&gt;0,W10+1,""),1),IF(OR(W11=4,W11=6,W11=9,W11=11),IF(W10&lt;30,IF(1!$L10&gt;0,W10+1,""),1),IF(W10&lt;31,IF(1!$L10&gt;0,W10+1,""),1))))</f>
        <v>#VALUE!</v>
      </c>
      <c r="Y10" s="111" t="e">
        <f>IF(X10="","",IF(X11=2,IF(X10&lt;28,IF(1!$L10&gt;0,X10+1,""),1),IF(OR(X11=4,X11=6,X11=9,X11=11),IF(X10&lt;30,IF(1!$L10&gt;0,X10+1,""),1),IF(X10&lt;31,IF(1!$L10&gt;0,X10+1,""),1))))</f>
        <v>#VALUE!</v>
      </c>
      <c r="Z10" s="111" t="e">
        <f>IF(Y10="","",IF(Y11=2,IF(Y10&lt;28,IF(1!$L10&gt;0,Y10+1,""),1),IF(OR(Y11=4,Y11=6,Y11=9,Y11=11),IF(Y10&lt;30,IF(1!$L10&gt;0,Y10+1,""),1),IF(Y10&lt;31,IF(1!$L10&gt;0,Y10+1,""),1))))</f>
        <v>#VALUE!</v>
      </c>
      <c r="AA10" s="112" t="e">
        <f>IF(Z10="","",IF(AND(OR(Z11=4,Z11=6,Z11=9,Z11=11),Z10=30),"",IF(AND(OR(Z11=1,Z11=3,Z11=5,Z11=7,Z11=8,Z11=10,Z11=12),Z10=31),"",IF(Z10&gt;S10,IF(Z11=2,IF(Z10&lt;28,IF($K10&gt;0,Z10+1,""),1),IF(OR(Z11=4,Z11=6,Z11=9,Z11=11),IF(Z10&lt;30,IF($K10&gt;0,Z10+1,""),1),IF(Z10&lt;31,IF($K10&gt;0,Z10+1,""),1))),""))))</f>
        <v>#VALUE!</v>
      </c>
      <c r="AB10" s="111" t="e">
        <f>IF(AA10="","",IF(AA11=2,IF(AA10&lt;28,IF(1!$L10&gt;0,AA10+1,""),1),IF(OR(AA11=4,AA11=6,AA11=9,AA11=11),IF(AA10&lt;30,IF(1!$L10&gt;0,AA10+1,""),1),IF(AA10&lt;31,IF(1!$L10&gt;0,AA10+1,""),1))))</f>
        <v>#VALUE!</v>
      </c>
      <c r="AC10" s="111" t="e">
        <f>IF(AB10="","",IF(AB11=2,IF(AB10&lt;28,IF(1!$L10&gt;0,AB10+1,""),1),IF(OR(AB11=4,AB11=6,AB11=9,AB11=11),IF(AB10&lt;30,IF(1!$L10&gt;0,AB10+1,""),1),IF(AB10&lt;31,IF(1!$L10&gt;0,AB10+1,""),1))))</f>
        <v>#VALUE!</v>
      </c>
      <c r="AD10" s="111" t="e">
        <f>IF(AC10="","",IF(AC11=2,IF(AC10&lt;28,IF(1!$L10&gt;0,AC10+1,""),1),IF(OR(AC11=4,AC11=6,AC11=9,AC11=11),IF(AC10&lt;30,IF(1!$L10&gt;0,AC10+1,""),1),IF(AC10&lt;31,IF(1!$L10&gt;0,AC10+1,""),1))))</f>
        <v>#VALUE!</v>
      </c>
      <c r="AE10" s="111" t="e">
        <f>IF(AD10="","",IF(AD11=2,IF(AD10&lt;28,IF(1!$L10&gt;0,AD10+1,""),1),IF(OR(AD11=4,AD11=6,AD11=9,AD11=11),IF(AD10&lt;30,IF(1!$L10&gt;0,AD10+1,""),1),IF(AD10&lt;31,IF(1!$L10&gt;0,AD10+1,""),1))))</f>
        <v>#VALUE!</v>
      </c>
      <c r="AF10" s="111" t="e">
        <f>IF(AE10="","",IF(AE11=2,IF(AE10&lt;28,IF(1!$L10&gt;0,AE10+1,""),1),IF(OR(AE11=4,AE11=6,AE11=9,AE11=11),IF(AE10&lt;30,IF(1!$L10&gt;0,AE10+1,""),1),IF(AE10&lt;31,IF(1!$L10&gt;0,AE10+1,""),1))))</f>
        <v>#VALUE!</v>
      </c>
      <c r="AG10" s="111" t="e">
        <f>IF(AF10="","",IF(AF11=2,IF(AF10&lt;28,IF(1!$L10&gt;0,AF10+1,""),1),IF(OR(AF11=4,AF11=6,AF11=9,AF11=11),IF(AF10&lt;30,IF(1!$L10&gt;0,AF10+1,""),1),IF(AF10&lt;31,IF(1!$L10&gt;0,AF10+1,""),1))))</f>
        <v>#VALUE!</v>
      </c>
      <c r="AH10" s="112" t="e">
        <f>IF(AG10="","",IF(AND(OR(AG11=4,AG11=6,AG11=9,AG11=11),AG10=30),"",IF(AND(OR(AG11=1,AG11=3,AG11=5,AG11=7,AG11=8,AG11=10,AG11=12),AG10=31),"",IF(AG10&gt;Z10,IF(AG11=2,IF(AG10&lt;28,IF($K10&gt;0,AG10+1,""),1),IF(OR(AG11=4,AG11=6,AG11=9,AG11=11),IF(AG10&lt;30,IF($K10&gt;0,AG10+1,""),1),IF(AG10&lt;31,IF($K10&gt;0,AG10+1,""),1))),""))))</f>
        <v>#VALUE!</v>
      </c>
      <c r="AI10" s="111" t="e">
        <f>IF(AH10="","",IF(AH11=2,IF(AH10&lt;28,IF(1!$L10&gt;0,AH10+1,""),1),IF(OR(AH11=4,AH11=6,AH11=9,AH11=11),IF(AH10&lt;30,IF(1!$L10&gt;0,AH10+1,""),1),IF(AH10&lt;31,IF(1!$L10&gt;0,AH10+1,""),1))))</f>
        <v>#VALUE!</v>
      </c>
      <c r="AJ10" s="111" t="e">
        <f>IF(AI10="","",IF(AI11=2,IF(AI10&lt;28,IF(1!$L10&gt;0,AI10+1,""),1),IF(OR(AI11=4,AI11=6,AI11=9,AI11=11),IF(AI10&lt;30,IF(1!$L10&gt;0,AI10+1,""),1),IF(AI10&lt;31,IF(1!$L10&gt;0,AI10+1,""),1))))</f>
        <v>#VALUE!</v>
      </c>
      <c r="AK10" s="111" t="e">
        <f>IF(AJ10="","",IF(AJ11=2,IF(AJ10&lt;28,IF(1!$L10&gt;0,AJ10+1,""),1),IF(OR(AJ11=4,AJ11=6,AJ11=9,AJ11=11),IF(AJ10&lt;30,IF(1!$L10&gt;0,AJ10+1,""),1),IF(AJ10&lt;31,IF(1!$L10&gt;0,AJ10+1,""),1))))</f>
        <v>#VALUE!</v>
      </c>
      <c r="AL10" s="111" t="e">
        <f>IF(AK10="","",IF(AK11=2,IF(AK10&lt;28,IF(1!$L10&gt;0,AK10+1,""),1),IF(OR(AK11=4,AK11=6,AK11=9,AK11=11),IF(AK10&lt;30,IF(1!$L10&gt;0,AK10+1,""),1),IF(AK10&lt;31,IF(1!$L10&gt;0,AK10+1,""),1))))</f>
        <v>#VALUE!</v>
      </c>
      <c r="AM10" s="111" t="e">
        <f>IF(AL10="","",IF(AL11=2,IF(AL10&lt;28,IF(1!$L10&gt;0,AL10+1,""),1),IF(OR(AL11=4,AL11=6,AL11=9,AL11=11),IF(AL10&lt;30,IF(1!$L10&gt;0,AL10+1,""),1),IF(AL10&lt;31,IF(1!$L10&gt;0,AL10+1,""),1))))</f>
        <v>#VALUE!</v>
      </c>
      <c r="AN10" s="111" t="e">
        <f>IF(AM10="","",IF(AM11=2,IF(AM10&lt;28,IF(1!$L10&gt;0,AM10+1,""),1),IF(OR(AM11=4,AM11=6,AM11=9,AM11=11),IF(AM10&lt;30,IF(1!$L10&gt;0,AM10+1,""),1),IF(AM10&lt;31,IF(1!$L10&gt;0,AM10+1,""),1))))</f>
        <v>#VALUE!</v>
      </c>
      <c r="AO10" s="112" t="e">
        <f>IF(AN10="","",IF(AND(OR(AN11=4,AN11=6,AN11=9,AN11=11),AN10=30),"",IF(AND(OR(AN11=1,AN11=3,AN11=5,AN11=7,AN11=8,AN11=10,AN11=12),AN10=31),"",IF(AN10&gt;AG10,IF(AN11=2,IF(AN10&lt;28,IF($K10&gt;0,AN10+1,""),1),IF(OR(AN11=4,AN11=6,AN11=9,AN11=11),IF(AN10&lt;30,IF($K10&gt;0,AN10+1,""),1),IF(AN10&lt;31,IF($K10&gt;0,AN10+1,""),1))),""))))</f>
        <v>#VALUE!</v>
      </c>
      <c r="AP10" s="111" t="e">
        <f>IF(AO10="","",IF(AO11=2,IF(AO10&lt;28,IF(1!$L10&gt;0,AO10+1,""),1),IF(OR(AO11=4,AO11=6,AO11=9,AO11=11),IF(AO10&lt;30,IF(1!$L10&gt;0,AO10+1,""),1),IF(AO10&lt;31,IF(1!$L10&gt;0,AO10+1,""),1))))</f>
        <v>#VALUE!</v>
      </c>
      <c r="AQ10" s="111" t="e">
        <f>IF(AP10="","",IF(AP11=2,IF(AP10&lt;28,IF(1!$L10&gt;0,AP10+1,""),1),IF(OR(AP11=4,AP11=6,AP11=9,AP11=11),IF(AP10&lt;30,IF(1!$L10&gt;0,AP10+1,""),1),IF(AP10&lt;31,IF(1!$L10&gt;0,AP10+1,""),1))))</f>
        <v>#VALUE!</v>
      </c>
      <c r="AR10" s="111" t="e">
        <f>IF(AQ10="","",IF(AQ11=2,IF(AQ10&lt;28,IF(1!$L10&gt;0,AQ10+1,""),1),IF(OR(AQ11=4,AQ11=6,AQ11=9,AQ11=11),IF(AQ10&lt;30,IF(1!$L10&gt;0,AQ10+1,""),1),IF(AQ10&lt;31,IF(1!$L10&gt;0,AQ10+1,""),1))))</f>
        <v>#VALUE!</v>
      </c>
      <c r="AS10" s="111" t="e">
        <f>IF(AR10="","",IF(AR11=2,IF(AR10&lt;28,IF(1!$L10&gt;0,AR10+1,""),1),IF(OR(AR11=4,AR11=6,AR11=9,AR11=11),IF(AR10&lt;30,IF(1!$L10&gt;0,AR10+1,""),1),IF(AR10&lt;31,IF(1!$L10&gt;0,AR10+1,""),1))))</f>
        <v>#VALUE!</v>
      </c>
      <c r="AT10" s="111" t="e">
        <f>IF(AS10="","",IF(AS11=2,IF(AS10&lt;28,IF(1!$L10&gt;0,AS10+1,""),1),IF(OR(AS11=4,AS11=6,AS11=9,AS11=11),IF(AS10&lt;30,IF(1!$L10&gt;0,AS10+1,""),1),IF(AS10&lt;31,IF(1!$L10&gt;0,AS10+1,""),1))))</f>
        <v>#VALUE!</v>
      </c>
      <c r="AU10" s="111" t="e">
        <f>IF(AT10="","",IF(AT11=2,IF(AT10&lt;28,IF(1!$L10&gt;0,AT10+1,""),1),IF(OR(AT11=4,AT11=6,AT11=9,AT11=11),IF(AT10&lt;30,IF(1!$L10&gt;0,AT10+1,""),1),IF(AT10&lt;31,IF(1!$L10&gt;0,AT10+1,""),1))))</f>
        <v>#VALUE!</v>
      </c>
      <c r="AV10" s="724"/>
      <c r="AW10" s="351"/>
      <c r="AX10" s="352"/>
      <c r="AY10" s="352"/>
      <c r="AZ10" s="352"/>
      <c r="BA10" s="352"/>
      <c r="BB10" s="353"/>
      <c r="BC10" s="721"/>
    </row>
    <row r="11" spans="1:55" ht="12.75" customHeight="1" thickBot="1">
      <c r="A11" s="713"/>
      <c r="B11" s="427" t="s">
        <v>31</v>
      </c>
      <c r="C11" s="428"/>
      <c r="D11" s="428"/>
      <c r="E11" s="429"/>
      <c r="F11" s="113" t="e">
        <f>IF(F10="","",IF('11'!M11="",IF(F10&gt;'11'!L10,'11'!L11,'11'!L11+1),IF('11'!T11="",IF(F10&gt;'11'!S10,'11'!S11,'11'!S11+1),IF('11'!AA10="",IF(F10&gt;'11'!Z10,'11'!Z11,'11'!Z11+1),IF('11'!AH11="",IF(F10&gt;'11'!AG10,'11'!AG11,'11'!AG11+1),IF('11'!AO11="",IF(F10&gt;'11'!AN10,'11'!AN11,'11'!AN11+1),'11'!AU11+1))))))</f>
        <v>#VALUE!</v>
      </c>
      <c r="G11" s="114" t="e">
        <f aca="true" t="shared" si="0" ref="G11:AU11">IF(G10="","",IF(F11&lt;&gt;"",IF(AND(F10=31,F11=12),1,IF(G10&gt;F10,F11,F11+1))))</f>
        <v>#VALUE!</v>
      </c>
      <c r="H11" s="114" t="e">
        <f t="shared" si="0"/>
        <v>#VALUE!</v>
      </c>
      <c r="I11" s="114" t="e">
        <f t="shared" si="0"/>
        <v>#VALUE!</v>
      </c>
      <c r="J11" s="114" t="e">
        <f t="shared" si="0"/>
        <v>#VALUE!</v>
      </c>
      <c r="K11" s="114" t="e">
        <f t="shared" si="0"/>
        <v>#VALUE!</v>
      </c>
      <c r="L11" s="114" t="e">
        <f t="shared" si="0"/>
        <v>#VALUE!</v>
      </c>
      <c r="M11" s="115" t="e">
        <f t="shared" si="0"/>
        <v>#VALUE!</v>
      </c>
      <c r="N11" s="114" t="e">
        <f t="shared" si="0"/>
        <v>#VALUE!</v>
      </c>
      <c r="O11" s="114" t="e">
        <f t="shared" si="0"/>
        <v>#VALUE!</v>
      </c>
      <c r="P11" s="114" t="e">
        <f t="shared" si="0"/>
        <v>#VALUE!</v>
      </c>
      <c r="Q11" s="114" t="e">
        <f t="shared" si="0"/>
        <v>#VALUE!</v>
      </c>
      <c r="R11" s="114" t="e">
        <f t="shared" si="0"/>
        <v>#VALUE!</v>
      </c>
      <c r="S11" s="116" t="e">
        <f t="shared" si="0"/>
        <v>#VALUE!</v>
      </c>
      <c r="T11" s="115" t="e">
        <f t="shared" si="0"/>
        <v>#VALUE!</v>
      </c>
      <c r="U11" s="114" t="e">
        <f t="shared" si="0"/>
        <v>#VALUE!</v>
      </c>
      <c r="V11" s="114" t="e">
        <f t="shared" si="0"/>
        <v>#VALUE!</v>
      </c>
      <c r="W11" s="114" t="e">
        <f t="shared" si="0"/>
        <v>#VALUE!</v>
      </c>
      <c r="X11" s="114" t="e">
        <f t="shared" si="0"/>
        <v>#VALUE!</v>
      </c>
      <c r="Y11" s="114" t="e">
        <f t="shared" si="0"/>
        <v>#VALUE!</v>
      </c>
      <c r="Z11" s="116" t="e">
        <f t="shared" si="0"/>
        <v>#VALUE!</v>
      </c>
      <c r="AA11" s="115" t="e">
        <f t="shared" si="0"/>
        <v>#VALUE!</v>
      </c>
      <c r="AB11" s="114" t="e">
        <f t="shared" si="0"/>
        <v>#VALUE!</v>
      </c>
      <c r="AC11" s="114" t="e">
        <f t="shared" si="0"/>
        <v>#VALUE!</v>
      </c>
      <c r="AD11" s="114" t="e">
        <f t="shared" si="0"/>
        <v>#VALUE!</v>
      </c>
      <c r="AE11" s="114" t="e">
        <f t="shared" si="0"/>
        <v>#VALUE!</v>
      </c>
      <c r="AF11" s="114" t="e">
        <f t="shared" si="0"/>
        <v>#VALUE!</v>
      </c>
      <c r="AG11" s="116" t="e">
        <f t="shared" si="0"/>
        <v>#VALUE!</v>
      </c>
      <c r="AH11" s="115" t="e">
        <f t="shared" si="0"/>
        <v>#VALUE!</v>
      </c>
      <c r="AI11" s="114" t="e">
        <f t="shared" si="0"/>
        <v>#VALUE!</v>
      </c>
      <c r="AJ11" s="114" t="e">
        <f t="shared" si="0"/>
        <v>#VALUE!</v>
      </c>
      <c r="AK11" s="114" t="e">
        <f t="shared" si="0"/>
        <v>#VALUE!</v>
      </c>
      <c r="AL11" s="114" t="e">
        <f t="shared" si="0"/>
        <v>#VALUE!</v>
      </c>
      <c r="AM11" s="114" t="e">
        <f t="shared" si="0"/>
        <v>#VALUE!</v>
      </c>
      <c r="AN11" s="116" t="e">
        <f t="shared" si="0"/>
        <v>#VALUE!</v>
      </c>
      <c r="AO11" s="115" t="e">
        <f t="shared" si="0"/>
        <v>#VALUE!</v>
      </c>
      <c r="AP11" s="114" t="e">
        <f t="shared" si="0"/>
        <v>#VALUE!</v>
      </c>
      <c r="AQ11" s="114" t="e">
        <f t="shared" si="0"/>
        <v>#VALUE!</v>
      </c>
      <c r="AR11" s="114" t="e">
        <f t="shared" si="0"/>
        <v>#VALUE!</v>
      </c>
      <c r="AS11" s="114" t="e">
        <f t="shared" si="0"/>
        <v>#VALUE!</v>
      </c>
      <c r="AT11" s="114" t="e">
        <f t="shared" si="0"/>
        <v>#VALUE!</v>
      </c>
      <c r="AU11" s="116" t="e">
        <f t="shared" si="0"/>
        <v>#VALUE!</v>
      </c>
      <c r="AV11" s="725"/>
      <c r="AW11" s="354">
        <f>IF(OR(MAX($F$12:$AU$15)&gt;1,MAX($F$19:$AU$24)&gt;1,MAX($F$26:$AU$49)&gt;1),0,IF('11'!AW11&gt;0,IF(SUM(F16:AU16)&gt;0,(IF(F16=1,SUM(F12:L13),0)+IF(M16=1,SUM(M12:S13),0)+IF(T16=1,SUM(T12:Z13),0)+IF(AA16=1,SUM(AA12:AG13),0)+IF(AH16=1,SUM(AH12:AN13),0)+IF(AO16=1,SUM(AO12:AU13),0)+1!BD12+2!BD12+3!BD12+4!BD12+5!BD12+6!BD12+7!BD12+8!BD12+9!BD12+'10'!BD12+'11'!BD12)/(SUM(F16:AU16)+1!BD16+2!BD16+3!BD16+4!BD16+5!BD16+6!BD16+7!BD16+8!BD16+9!BD16+'10'!BD16+'11'!BD16),'11'!AW11),IF(SUM(F16:AU16)&gt;0,((IF(F16=1,SUM(F12:L13),0)+IF(M16=1,SUM(M12:S13),0)+IF(T16=1,SUM(T12:Z13),0)+IF(AA16=1,SUM(AA12:AG13),0)+IF(AH16=1,SUM(AH12:AN13),0)+IF(AO16=1,SUM(AO12:AU13),0))/SUM(F16:AU16)),'11'!AW11)))</f>
        <v>0</v>
      </c>
      <c r="AX11" s="355"/>
      <c r="AY11" s="355"/>
      <c r="AZ11" s="355"/>
      <c r="BA11" s="355"/>
      <c r="BB11" s="356"/>
      <c r="BC11" s="722"/>
    </row>
    <row r="12" spans="1:56" ht="12.75" customHeight="1" thickTop="1">
      <c r="A12" s="405" t="s">
        <v>34</v>
      </c>
      <c r="B12" s="406"/>
      <c r="C12" s="406"/>
      <c r="D12" s="406"/>
      <c r="E12" s="407"/>
      <c r="F12" s="17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21"/>
      <c r="T12" s="22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21"/>
      <c r="AH12" s="22"/>
      <c r="AI12" s="18"/>
      <c r="AJ12" s="18"/>
      <c r="AK12" s="18"/>
      <c r="AL12" s="18"/>
      <c r="AM12" s="18"/>
      <c r="AN12" s="19"/>
      <c r="AO12" s="20"/>
      <c r="AP12" s="18"/>
      <c r="AQ12" s="18"/>
      <c r="AR12" s="18"/>
      <c r="AS12" s="18"/>
      <c r="AT12" s="18"/>
      <c r="AU12" s="21"/>
      <c r="AV12" s="15" t="s">
        <v>50</v>
      </c>
      <c r="AW12" s="73"/>
      <c r="AX12" s="74"/>
      <c r="AY12" s="74"/>
      <c r="AZ12" s="714">
        <f>IF(OR(MAX($F$12:$AU$15)&gt;1,MAX($F$19:$AU$24)&gt;1,MAX($F$26:$AU$49)&gt;1),0,SUM(F12:AU12))</f>
        <v>0</v>
      </c>
      <c r="BA12" s="715"/>
      <c r="BB12" s="432">
        <f>SUM(F12:AU12)+'11'!BB12</f>
        <v>0</v>
      </c>
      <c r="BC12" s="433"/>
      <c r="BD12" s="127">
        <f>IF(F16=1,SUM(F12:L13),0)+IF(M16=1,SUM(M12:S13),0)+IF(T16=1,SUM(T12:Z13),0)+IF(AA16=1,SUM(AA12:AG13),0)+IF(AH16=1,SUM(AH12:AN13),0)+IF(AO16=1,SUM(AO12:AU13),0)</f>
        <v>0</v>
      </c>
    </row>
    <row r="13" spans="1:56" ht="12.75" customHeight="1" thickBot="1">
      <c r="A13" s="677" t="s">
        <v>35</v>
      </c>
      <c r="B13" s="678"/>
      <c r="C13" s="678"/>
      <c r="D13" s="678"/>
      <c r="E13" s="679"/>
      <c r="F13" s="23"/>
      <c r="G13" s="24"/>
      <c r="H13" s="24"/>
      <c r="I13" s="24"/>
      <c r="J13" s="24"/>
      <c r="K13" s="24"/>
      <c r="L13" s="25"/>
      <c r="M13" s="26"/>
      <c r="N13" s="24"/>
      <c r="O13" s="24"/>
      <c r="P13" s="24"/>
      <c r="Q13" s="24"/>
      <c r="R13" s="24"/>
      <c r="S13" s="27"/>
      <c r="T13" s="28"/>
      <c r="U13" s="24"/>
      <c r="V13" s="24"/>
      <c r="W13" s="24"/>
      <c r="X13" s="24"/>
      <c r="Y13" s="24"/>
      <c r="Z13" s="25"/>
      <c r="AA13" s="26"/>
      <c r="AB13" s="24"/>
      <c r="AC13" s="24"/>
      <c r="AD13" s="24"/>
      <c r="AE13" s="24"/>
      <c r="AF13" s="24"/>
      <c r="AG13" s="27"/>
      <c r="AH13" s="28"/>
      <c r="AI13" s="24"/>
      <c r="AJ13" s="24"/>
      <c r="AK13" s="24"/>
      <c r="AL13" s="24"/>
      <c r="AM13" s="24"/>
      <c r="AN13" s="25"/>
      <c r="AO13" s="26"/>
      <c r="AP13" s="24"/>
      <c r="AQ13" s="24"/>
      <c r="AR13" s="24"/>
      <c r="AS13" s="24"/>
      <c r="AT13" s="24"/>
      <c r="AU13" s="27"/>
      <c r="AV13" s="61" t="s">
        <v>51</v>
      </c>
      <c r="AW13" s="75"/>
      <c r="AX13" s="75"/>
      <c r="AY13" s="75"/>
      <c r="AZ13" s="707">
        <f>IF(OR(MAX($F$12:$AU$15)&gt;1,MAX($F$19:$AU$24)&gt;1,MAX($F$26:$AU$49)&gt;1),0,SUM(F13:AU13))</f>
        <v>0</v>
      </c>
      <c r="BA13" s="708"/>
      <c r="BB13" s="440">
        <f>SUM(F13:AU13)+'11'!BB13</f>
        <v>0</v>
      </c>
      <c r="BC13" s="441"/>
      <c r="BD13" s="127"/>
    </row>
    <row r="14" spans="1:56" ht="13.5" thickBot="1" thickTop="1">
      <c r="A14" s="357" t="s">
        <v>80</v>
      </c>
      <c r="B14" s="358"/>
      <c r="C14" s="358"/>
      <c r="D14" s="358"/>
      <c r="E14" s="522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30"/>
      <c r="R14" s="30"/>
      <c r="S14" s="33"/>
      <c r="T14" s="34"/>
      <c r="U14" s="30"/>
      <c r="V14" s="30"/>
      <c r="W14" s="30"/>
      <c r="X14" s="30"/>
      <c r="Y14" s="30"/>
      <c r="Z14" s="31"/>
      <c r="AA14" s="32"/>
      <c r="AB14" s="30"/>
      <c r="AC14" s="30"/>
      <c r="AD14" s="30"/>
      <c r="AE14" s="30"/>
      <c r="AF14" s="30"/>
      <c r="AG14" s="33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9"/>
      <c r="AV14" s="16" t="s">
        <v>81</v>
      </c>
      <c r="AW14" s="76"/>
      <c r="AX14" s="76"/>
      <c r="AY14" s="76"/>
      <c r="AZ14" s="709">
        <f>IF(OR(MAX($F$12:$AU$15)&gt;1,MAX($F$19:$AU$24)&gt;1,MAX($F$26:$AU$49)&gt;1),0,SUM(F14:AU14))</f>
        <v>0</v>
      </c>
      <c r="BA14" s="710"/>
      <c r="BB14" s="430">
        <f>SUM(F14:AU14)+'11'!BB14</f>
        <v>0</v>
      </c>
      <c r="BC14" s="431"/>
      <c r="BD14" s="127"/>
    </row>
    <row r="15" spans="1:56" ht="13.5" thickBot="1" thickTop="1">
      <c r="A15" s="357" t="s">
        <v>106</v>
      </c>
      <c r="B15" s="358"/>
      <c r="C15" s="358"/>
      <c r="D15" s="358"/>
      <c r="E15" s="52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30"/>
      <c r="R15" s="30"/>
      <c r="S15" s="33"/>
      <c r="T15" s="34"/>
      <c r="U15" s="30"/>
      <c r="V15" s="30"/>
      <c r="W15" s="30"/>
      <c r="X15" s="30"/>
      <c r="Y15" s="30"/>
      <c r="Z15" s="31"/>
      <c r="AA15" s="32"/>
      <c r="AB15" s="30"/>
      <c r="AC15" s="30"/>
      <c r="AD15" s="30"/>
      <c r="AE15" s="30"/>
      <c r="AF15" s="30"/>
      <c r="AG15" s="33"/>
      <c r="AH15" s="35"/>
      <c r="AI15" s="36"/>
      <c r="AJ15" s="36"/>
      <c r="AK15" s="36"/>
      <c r="AL15" s="36"/>
      <c r="AM15" s="36"/>
      <c r="AN15" s="37"/>
      <c r="AO15" s="38"/>
      <c r="AP15" s="36"/>
      <c r="AQ15" s="36"/>
      <c r="AR15" s="36"/>
      <c r="AS15" s="36"/>
      <c r="AT15" s="36"/>
      <c r="AU15" s="39"/>
      <c r="AV15" s="16" t="s">
        <v>111</v>
      </c>
      <c r="AW15" s="76"/>
      <c r="AX15" s="76"/>
      <c r="AY15" s="76"/>
      <c r="AZ15" s="709">
        <f>IF(OR(MAX($F$12:$AU$15)&gt;1,MAX($F$19:$AU$24)&gt;1,MAX($F$26:$AU$49)&gt;1),0,SUM(F15:AU15))</f>
        <v>0</v>
      </c>
      <c r="BA15" s="710"/>
      <c r="BB15" s="430">
        <f>SUM(F15:AU15)+'11'!BB15</f>
        <v>0</v>
      </c>
      <c r="BC15" s="431"/>
      <c r="BD15" s="127"/>
    </row>
    <row r="16" spans="1:56" ht="13.5" thickBot="1" thickTop="1">
      <c r="A16" s="357" t="s">
        <v>44</v>
      </c>
      <c r="B16" s="358"/>
      <c r="C16" s="358"/>
      <c r="D16" s="358"/>
      <c r="E16" s="522"/>
      <c r="F16" s="718">
        <f>IF(SUM(F12:L15)&lt;&gt;0,1,"")</f>
      </c>
      <c r="G16" s="704"/>
      <c r="H16" s="704"/>
      <c r="I16" s="704"/>
      <c r="J16" s="704"/>
      <c r="K16" s="704"/>
      <c r="L16" s="704"/>
      <c r="M16" s="704">
        <f>IF(SUM(M12:S15)&lt;&gt;0,1,"")</f>
      </c>
      <c r="N16" s="704"/>
      <c r="O16" s="704"/>
      <c r="P16" s="704"/>
      <c r="Q16" s="704"/>
      <c r="R16" s="704"/>
      <c r="S16" s="704"/>
      <c r="T16" s="704">
        <f>IF(SUM(T12:Z15)&lt;&gt;0,1,"")</f>
      </c>
      <c r="U16" s="704"/>
      <c r="V16" s="704"/>
      <c r="W16" s="704"/>
      <c r="X16" s="704"/>
      <c r="Y16" s="704"/>
      <c r="Z16" s="704"/>
      <c r="AA16" s="704">
        <f>IF(SUM(AA12:AG15)&lt;&gt;0,1,"")</f>
      </c>
      <c r="AB16" s="704"/>
      <c r="AC16" s="704"/>
      <c r="AD16" s="704"/>
      <c r="AE16" s="704"/>
      <c r="AF16" s="704"/>
      <c r="AG16" s="704"/>
      <c r="AH16" s="704">
        <f>IF(SUM(AH12:AN15)&lt;&gt;0,1,"")</f>
      </c>
      <c r="AI16" s="704"/>
      <c r="AJ16" s="704"/>
      <c r="AK16" s="704"/>
      <c r="AL16" s="704"/>
      <c r="AM16" s="704"/>
      <c r="AN16" s="704"/>
      <c r="AO16" s="704">
        <f>IF(SUM(AO12:AU15)&lt;&gt;0,1,"")</f>
      </c>
      <c r="AP16" s="704"/>
      <c r="AQ16" s="704"/>
      <c r="AR16" s="704"/>
      <c r="AS16" s="704"/>
      <c r="AT16" s="704"/>
      <c r="AU16" s="704"/>
      <c r="AV16" s="726"/>
      <c r="AW16" s="473"/>
      <c r="AX16" s="473"/>
      <c r="AY16" s="473"/>
      <c r="AZ16" s="473"/>
      <c r="BA16" s="473"/>
      <c r="BB16" s="473"/>
      <c r="BC16" s="727"/>
      <c r="BD16" s="127">
        <f>SUM(F16:AU16)</f>
        <v>0</v>
      </c>
    </row>
    <row r="17" spans="1:55" s="67" customFormat="1" ht="12.75" customHeight="1" thickTop="1">
      <c r="A17" s="533" t="s">
        <v>130</v>
      </c>
      <c r="B17" s="337" t="s">
        <v>131</v>
      </c>
      <c r="C17" s="335" t="s">
        <v>18</v>
      </c>
      <c r="D17" s="705" t="s">
        <v>163</v>
      </c>
      <c r="E17" s="573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336"/>
      <c r="C18" s="330"/>
      <c r="D18" s="706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55">
        <f>IF(1!$Y$5=1,"",IF(1!B19&lt;&gt;"",1!B19,""))</f>
      </c>
      <c r="B19" s="97">
        <f>IF(1!$Y$5=1,"",IF(1!C19&lt;&gt;"",1!C19,""))</f>
      </c>
      <c r="C19" s="156">
        <f>IF(1!$Y$5=1,"",IF(1!D19&lt;&gt;"",1!D19,""))</f>
      </c>
      <c r="D19" s="156">
        <f>IF(1!$Y$5=1,"",IF(1!E19&lt;&gt;"",1!E19,""))</f>
      </c>
      <c r="E19" s="78">
        <f>'11'!BB19</f>
        <v>0</v>
      </c>
      <c r="F19" s="12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7">
        <f>IF(OR(MAX($F$12:$AU$15)&gt;1,MAX($F$19:$AU$24)&gt;1,MAX($F$26:$AU$49)&gt;1),0,SUMPRODUCT(F$12:AU$12,F19:AU19)+SUMPRODUCT(F$13:AU$13,F19:AU19)+'11'!AV19)</f>
        <v>0</v>
      </c>
      <c r="AW19" s="446"/>
      <c r="AX19" s="492">
        <f>IF(OR(MAX($F$12:$AU$15)&gt;1,MAX($F$19:$AU$24)&gt;1,MAX($F$26:$AU$49)&gt;1),0,SUMPRODUCT(F$14:AU$14,F19:AU19)+'11'!AX19)</f>
        <v>0</v>
      </c>
      <c r="AY19" s="492"/>
      <c r="AZ19" s="719">
        <f>IF(OR(MAX($F$12:$AU$15)&gt;1,MAX($F$19:$AU$24)&gt;1,MAX($F$26:$AU$49)&gt;1),0,SUMPRODUCT(F$15:AU$15,F19:AU19)+'11'!AZ19)</f>
        <v>0</v>
      </c>
      <c r="BA19" s="703"/>
      <c r="BB19" s="702">
        <f aca="true" t="shared" si="1" ref="BB19:BB24">SUM(AV19:BA19)</f>
        <v>0</v>
      </c>
      <c r="BC19" s="703"/>
    </row>
    <row r="20" spans="1:55" ht="12.75" customHeight="1">
      <c r="A20" s="96">
        <f>IF(1!$Y$5=1,"",IF(1!B20&lt;&gt;"",1!B20,""))</f>
      </c>
      <c r="B20" s="98">
        <f>IF(1!$Y$5=1,"",IF(1!C20&lt;&gt;"",1!C20,""))</f>
      </c>
      <c r="C20" s="77">
        <f>IF(1!$Y$5=1,"",IF(1!D20&lt;&gt;"",1!D20,""))</f>
      </c>
      <c r="D20" s="77">
        <f>IF(1!$Y$5=1,"",IF(1!E20&lt;&gt;"",1!E20,""))</f>
      </c>
      <c r="E20" s="78">
        <f>'11'!BB20</f>
        <v>0</v>
      </c>
      <c r="F20" s="8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47">
        <f>IF(OR(MAX($F$12:$AU$15)&gt;1,MAX($F$19:$AU$24)&gt;1,MAX($F$26:$AU$49)&gt;1),0,SUMPRODUCT(F$12:AU$12,F20:AU20)+SUMPRODUCT(F$13:AU$13,F20:AU20)+'11'!AV20)</f>
        <v>0</v>
      </c>
      <c r="AW20" s="446"/>
      <c r="AX20" s="448">
        <f>IF(OR(MAX($F$12:$AU$15)&gt;1,MAX($F$19:$AU$24)&gt;1,MAX($F$26:$AU$49)&gt;1),0,SUMPRODUCT(F$14:AU$14,F20:AU20)+'11'!AX20)</f>
        <v>0</v>
      </c>
      <c r="AY20" s="448"/>
      <c r="AZ20" s="448">
        <f>IF(OR(MAX($F$12:$AU$15)&gt;1,MAX($F$19:$AU$24)&gt;1,MAX($F$26:$AU$49)&gt;1),0,SUMPRODUCT(F$15:AU$15,F20:AU20)+'11'!AZ20)</f>
        <v>0</v>
      </c>
      <c r="BA20" s="451"/>
      <c r="BB20" s="447">
        <f t="shared" si="1"/>
        <v>0</v>
      </c>
      <c r="BC20" s="451"/>
    </row>
    <row r="21" spans="1:55" ht="12.75" customHeight="1">
      <c r="A21" s="96">
        <f>IF(1!$Y$5=1,"",IF(1!B21&lt;&gt;"",1!B21,""))</f>
      </c>
      <c r="B21" s="98">
        <f>IF(1!$Y$5=1,"",IF(1!C21&lt;&gt;"",1!C21,""))</f>
      </c>
      <c r="C21" s="77">
        <f>IF(1!$Y$5=1,"",IF(1!D21&lt;&gt;"",1!D21,""))</f>
      </c>
      <c r="D21" s="77">
        <f>IF(1!$Y$5=1,"",IF(1!E21&lt;&gt;"",1!E21,""))</f>
      </c>
      <c r="E21" s="78">
        <f>'11'!BB21</f>
        <v>0</v>
      </c>
      <c r="F21" s="8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47">
        <f>IF(OR(MAX($F$12:$AU$15)&gt;1,MAX($F$19:$AU$24)&gt;1,MAX($F$26:$AU$49)&gt;1),0,SUMPRODUCT(F$12:AU$12,F21:AU21)+SUMPRODUCT(F$13:AU$13,F21:AU21)+'11'!AV21)</f>
        <v>0</v>
      </c>
      <c r="AW21" s="446"/>
      <c r="AX21" s="448">
        <f>IF(OR(MAX($F$12:$AU$15)&gt;1,MAX($F$19:$AU$24)&gt;1,MAX($F$26:$AU$49)&gt;1),0,SUMPRODUCT(F$14:AU$14,F21:AU21)+'11'!AX21)</f>
        <v>0</v>
      </c>
      <c r="AY21" s="448"/>
      <c r="AZ21" s="448">
        <f>IF(OR(MAX($F$12:$AU$15)&gt;1,MAX($F$19:$AU$24)&gt;1,MAX($F$26:$AU$49)&gt;1),0,SUMPRODUCT(F$15:AU$15,F21:AU21)+'11'!AZ21)</f>
        <v>0</v>
      </c>
      <c r="BA21" s="451"/>
      <c r="BB21" s="447">
        <f t="shared" si="1"/>
        <v>0</v>
      </c>
      <c r="BC21" s="451"/>
    </row>
    <row r="22" spans="1:55" ht="12.75" customHeight="1">
      <c r="A22" s="96">
        <f>IF(1!$Y$5=1,"",IF(1!B22&lt;&gt;"",1!B22,""))</f>
      </c>
      <c r="B22" s="98">
        <f>IF(1!$Y$5=1,"",IF(1!C22&lt;&gt;"",1!C22,""))</f>
      </c>
      <c r="C22" s="77">
        <f>IF(1!$Y$5=1,"",IF(1!D22&lt;&gt;"",1!D22,""))</f>
      </c>
      <c r="D22" s="77">
        <f>IF(1!$Y$5=1,"",IF(1!E22&lt;&gt;"",1!E22,""))</f>
      </c>
      <c r="E22" s="78">
        <f>'11'!BB22</f>
        <v>0</v>
      </c>
      <c r="F22" s="81"/>
      <c r="G22" s="42"/>
      <c r="H22" s="42"/>
      <c r="I22" s="42"/>
      <c r="J22" s="42"/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47">
        <f>IF(OR(MAX($F$12:$AU$15)&gt;1,MAX($F$19:$AU$24)&gt;1,MAX($F$26:$AU$49)&gt;1),0,SUMPRODUCT(F$12:AU$12,F22:AU22)+SUMPRODUCT(F$13:AU$13,F22:AU22)+'11'!AV22)</f>
        <v>0</v>
      </c>
      <c r="AW22" s="446"/>
      <c r="AX22" s="448">
        <f>IF(OR(MAX($F$12:$AU$15)&gt;1,MAX($F$19:$AU$24)&gt;1,MAX($F$26:$AU$49)&gt;1),0,SUMPRODUCT(F$14:AU$14,F22:AU22)+'11'!AX22)</f>
        <v>0</v>
      </c>
      <c r="AY22" s="448"/>
      <c r="AZ22" s="448">
        <f>IF(OR(MAX($F$12:$AU$15)&gt;1,MAX($F$19:$AU$24)&gt;1,MAX($F$26:$AU$49)&gt;1),0,SUMPRODUCT(F$15:AU$15,F22:AU22)+'11'!AZ22)</f>
        <v>0</v>
      </c>
      <c r="BA22" s="451"/>
      <c r="BB22" s="447">
        <f t="shared" si="1"/>
        <v>0</v>
      </c>
      <c r="BC22" s="451"/>
    </row>
    <row r="23" spans="1:55" ht="12.75" customHeight="1">
      <c r="A23" s="96">
        <f>IF(1!$Y$5=1,"",IF(1!B23&lt;&gt;"",1!B23,""))</f>
      </c>
      <c r="B23" s="98">
        <f>IF(1!$Y$5=1,"",IF(1!C23&lt;&gt;"",1!C23,""))</f>
      </c>
      <c r="C23" s="77">
        <f>IF(1!$Y$5=1,"",IF(1!D23&lt;&gt;"",1!D23,""))</f>
      </c>
      <c r="D23" s="77">
        <f>IF(1!$Y$5=1,"",IF(1!E23&lt;&gt;"",1!E23,""))</f>
      </c>
      <c r="E23" s="78">
        <f>'11'!BB23</f>
        <v>0</v>
      </c>
      <c r="F23" s="81"/>
      <c r="G23" s="42"/>
      <c r="H23" s="42"/>
      <c r="I23" s="42"/>
      <c r="J23" s="42"/>
      <c r="K23" s="42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47">
        <f>IF(OR(MAX($F$12:$AU$15)&gt;1,MAX($F$19:$AU$24)&gt;1,MAX($F$26:$AU$49)&gt;1),0,SUMPRODUCT(F$12:AU$12,F23:AU23)+SUMPRODUCT(F$13:AU$13,F23:AU23)+'11'!AV23)</f>
        <v>0</v>
      </c>
      <c r="AW23" s="446"/>
      <c r="AX23" s="448">
        <f>IF(OR(MAX($F$12:$AU$15)&gt;1,MAX($F$19:$AU$24)&gt;1,MAX($F$26:$AU$49)&gt;1),0,SUMPRODUCT(F$14:AU$14,F23:AU23)+'11'!AX23)</f>
        <v>0</v>
      </c>
      <c r="AY23" s="448"/>
      <c r="AZ23" s="448">
        <f>IF(OR(MAX($F$12:$AU$15)&gt;1,MAX($F$19:$AU$24)&gt;1,MAX($F$26:$AU$49)&gt;1),0,SUMPRODUCT(F$15:AU$15,F23:AU23)+'11'!AZ23)</f>
        <v>0</v>
      </c>
      <c r="BA23" s="451"/>
      <c r="BB23" s="447">
        <f t="shared" si="1"/>
        <v>0</v>
      </c>
      <c r="BC23" s="451"/>
    </row>
    <row r="24" spans="1:55" ht="12.75" customHeight="1" thickBot="1">
      <c r="A24" s="96">
        <f>IF(1!$Y$5=1,"",IF(1!B24&lt;&gt;"",1!B24,""))</f>
      </c>
      <c r="B24" s="98">
        <f>IF(1!$Y$5=1,"",IF(1!C24&lt;&gt;"",1!C24,""))</f>
      </c>
      <c r="C24" s="77">
        <f>IF(1!$Y$5=1,"",IF(1!D24&lt;&gt;"",1!D24,""))</f>
      </c>
      <c r="D24" s="77">
        <f>IF(1!$Y$5=1,"",IF(1!E24&lt;&gt;"",1!E24,""))</f>
      </c>
      <c r="E24" s="78">
        <f>'11'!BB24</f>
        <v>0</v>
      </c>
      <c r="F24" s="81"/>
      <c r="G24" s="42"/>
      <c r="H24" s="42"/>
      <c r="I24" s="42"/>
      <c r="J24" s="42"/>
      <c r="K24" s="42"/>
      <c r="L24" s="4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7">
        <f>IF(OR(MAX($F$12:$AU$15)&gt;1,MAX($F$19:$AU$24)&gt;1,MAX($F$26:$AU$49)&gt;1),0,SUMPRODUCT(F$12:AU$12,F24:AU24)+SUMPRODUCT(F$13:AU$13,F24:AU24)+'11'!AV24)</f>
        <v>0</v>
      </c>
      <c r="AW24" s="446"/>
      <c r="AX24" s="480">
        <f>IF(OR(MAX($F$12:$AU$15)&gt;1,MAX($F$19:$AU$24)&gt;1,MAX($F$26:$AU$49)&gt;1),0,SUMPRODUCT(F$14:AU$14,F24:AU24)+'11'!AX24)</f>
        <v>0</v>
      </c>
      <c r="AY24" s="480"/>
      <c r="AZ24" s="480">
        <f>IF(OR(MAX($F$12:$AU$15)&gt;1,MAX($F$19:$AU$24)&gt;1,MAX($F$26:$AU$49)&gt;1),0,SUMPRODUCT(F$15:AU$15,F24:AU24)+'11'!AZ24)</f>
        <v>0</v>
      </c>
      <c r="BA24" s="450"/>
      <c r="BB24" s="449">
        <f t="shared" si="1"/>
        <v>0</v>
      </c>
      <c r="BC24" s="450"/>
    </row>
    <row r="25" spans="1:57" ht="12.75" customHeight="1" thickBot="1" thickTop="1">
      <c r="A25" s="711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7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70" t="s">
        <v>189</v>
      </c>
      <c r="BE25" s="127"/>
    </row>
    <row r="26" spans="1:57" ht="12.75" customHeight="1" thickTop="1">
      <c r="A26" s="99">
        <f>IF(1!$Y$5=1,"",IF(1!B26&lt;&gt;"",1!B26,""))</f>
      </c>
      <c r="B26" s="103">
        <f>IF(1!$Y$5=1,"",IF(1!C26&lt;&gt;"",1!C26,""))</f>
      </c>
      <c r="C26" s="77">
        <f>IF(1!$Y$5=1,"",IF(1!D26&lt;&gt;"",1!D26,""))</f>
      </c>
      <c r="D26" s="77">
        <f>IF(1!$Y$5=1,"",IF(1!E26&lt;&gt;"",1!E26,""))</f>
      </c>
      <c r="E26" s="78">
        <f>'11'!AV26</f>
        <v>0</v>
      </c>
      <c r="F26" s="82"/>
      <c r="G26" s="45"/>
      <c r="H26" s="45"/>
      <c r="I26" s="45"/>
      <c r="J26" s="45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8"/>
      <c r="AF26" s="18"/>
      <c r="AG26" s="18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64">
        <f>IF(OR(MAX($F$12:$AU$15)&gt;1,MAX($F$19:$AU$24)&gt;1,MAX($F$26:$AU$49)&gt;1),0,E26+SUMPRODUCT(F$12:AU$12,F26:AU26)+SUMPRODUCT(F$13:AU$13,F26:AU26)+SUMPRODUCT(F$14:AU$14,F26:AU26)+SUMPRODUCT(F$15:AU$15,F26:AU26))</f>
        <v>0</v>
      </c>
      <c r="AW26" s="465"/>
      <c r="AX26" s="468">
        <f>IF(BE26&gt;0,(100/($BB$12+$BB$13+$BB$15+$BE$52))*(AV26-BD26+$BE$52),IF(SUM($BB$12:$BC$15)&gt;0,(100/($BB$12+$BB$13+$BB$15))*(AV26),0))</f>
        <v>0</v>
      </c>
      <c r="AY26" s="469"/>
      <c r="AZ26" s="458">
        <f aca="true" t="shared" si="2" ref="AZ26:AZ49">IF(AND(AX26&gt;50,C26="K"),1,0)</f>
        <v>0</v>
      </c>
      <c r="BA26" s="459"/>
      <c r="BB26" s="458">
        <f aca="true" t="shared" si="3" ref="BB26:BB49">IF(AND(AX26&gt;50,C26="M"),1,0)</f>
        <v>0</v>
      </c>
      <c r="BC26" s="460"/>
      <c r="BD26" s="127">
        <f>SUMPRODUCT(F$14:AU$14,F26:AU26)+'11'!BD26</f>
        <v>0</v>
      </c>
      <c r="BE26" s="127">
        <f>IF(OR(1!BD26&gt;0,BD26&gt;0),BD26,0)</f>
        <v>0</v>
      </c>
    </row>
    <row r="27" spans="1:57" ht="12.75" customHeight="1">
      <c r="A27" s="96">
        <f>IF(1!$Y$5=1,"",IF(1!B27&lt;&gt;"",1!B27,""))</f>
      </c>
      <c r="B27" s="104">
        <f>IF(1!$Y$5=1,"",IF(1!C27&lt;&gt;"",1!C27,""))</f>
      </c>
      <c r="C27" s="77">
        <f>IF(1!$Y$5=1,"",IF(1!D27&lt;&gt;"",1!D27,""))</f>
      </c>
      <c r="D27" s="77">
        <f>IF(1!$Y$5=1,"",IF(1!E27&lt;&gt;"",1!E27,""))</f>
      </c>
      <c r="E27" s="78">
        <f>'11'!AV27</f>
        <v>0</v>
      </c>
      <c r="F27" s="8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4">
        <f aca="true" t="shared" si="4" ref="AV27:AV49">IF(OR(MAX($F$12:$AU$15)&gt;1,MAX($F$19:$AU$24)&gt;1,MAX($F$26:$AU$49)&gt;1),0,E27+SUMPRODUCT(F$12:AU$12,F27:AU27)+SUMPRODUCT(F$13:AU$13,F27:AU27)+SUMPRODUCT(F$14:AU$14,F27:AU27)+SUMPRODUCT(F$15:AU$15,F27:AU27))</f>
        <v>0</v>
      </c>
      <c r="AW27" s="465"/>
      <c r="AX27" s="468">
        <f aca="true" t="shared" si="5" ref="AX27:AX49">IF(BE27&gt;0,(100/($BB$12+$BB$13+$BB$15+$BE$52))*(AV27-BD27+$BE$52),IF(SUM($BB$12:$BC$15)&gt;0,(100/($BB$12+$BB$13+$BB$15))*(AV27),0))</f>
        <v>0</v>
      </c>
      <c r="AY27" s="469"/>
      <c r="AZ27" s="458">
        <f t="shared" si="2"/>
        <v>0</v>
      </c>
      <c r="BA27" s="459"/>
      <c r="BB27" s="453">
        <f t="shared" si="3"/>
        <v>0</v>
      </c>
      <c r="BC27" s="454"/>
      <c r="BD27" s="127">
        <f>SUMPRODUCT(F$14:AU$14,F27:AU27)+'11'!BD27</f>
        <v>0</v>
      </c>
      <c r="BE27" s="127">
        <f>IF(OR(1!BD27&gt;0,BD27&gt;0),BD27,0)</f>
        <v>0</v>
      </c>
    </row>
    <row r="28" spans="1:57" ht="12.75" customHeight="1">
      <c r="A28" s="96">
        <f>IF(1!$Y$5=1,"",IF(1!B28&lt;&gt;"",1!B28,""))</f>
      </c>
      <c r="B28" s="104">
        <f>IF(1!$Y$5=1,"",IF(1!C28&lt;&gt;"",1!C28,""))</f>
      </c>
      <c r="C28" s="77">
        <f>IF(1!$Y$5=1,"",IF(1!D28&lt;&gt;"",1!D28,""))</f>
      </c>
      <c r="D28" s="77">
        <f>IF(1!$Y$5=1,"",IF(1!E28&lt;&gt;"",1!E28,""))</f>
      </c>
      <c r="E28" s="78">
        <f>'11'!AV28</f>
        <v>0</v>
      </c>
      <c r="F28" s="8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4">
        <f t="shared" si="4"/>
        <v>0</v>
      </c>
      <c r="AW28" s="465"/>
      <c r="AX28" s="468">
        <f t="shared" si="5"/>
        <v>0</v>
      </c>
      <c r="AY28" s="469"/>
      <c r="AZ28" s="458">
        <f t="shared" si="2"/>
        <v>0</v>
      </c>
      <c r="BA28" s="459"/>
      <c r="BB28" s="453">
        <f t="shared" si="3"/>
        <v>0</v>
      </c>
      <c r="BC28" s="454"/>
      <c r="BD28" s="127">
        <f>SUMPRODUCT(F$14:AU$14,F28:AU28)+'11'!BD28</f>
        <v>0</v>
      </c>
      <c r="BE28" s="127">
        <f>IF(OR(1!BD28&gt;0,BD28&gt;0),BD28,0)</f>
        <v>0</v>
      </c>
    </row>
    <row r="29" spans="1:57" ht="12.75" customHeight="1">
      <c r="A29" s="96">
        <f>IF(1!$Y$5=1,"",IF(1!B29&lt;&gt;"",1!B29,""))</f>
      </c>
      <c r="B29" s="104">
        <f>IF(1!$Y$5=1,"",IF(1!C29&lt;&gt;"",1!C29,""))</f>
      </c>
      <c r="C29" s="77">
        <f>IF(1!$Y$5=1,"",IF(1!D29&lt;&gt;"",1!D29,""))</f>
      </c>
      <c r="D29" s="77">
        <f>IF(1!$Y$5=1,"",IF(1!E29&lt;&gt;"",1!E29,""))</f>
      </c>
      <c r="E29" s="78">
        <f>'11'!AV29</f>
        <v>0</v>
      </c>
      <c r="F29" s="8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2"/>
      <c r="R29" s="45"/>
      <c r="S29" s="42"/>
      <c r="T29" s="42"/>
      <c r="U29" s="42"/>
      <c r="V29" s="42"/>
      <c r="W29" s="42"/>
      <c r="X29" s="42"/>
      <c r="Y29" s="42"/>
      <c r="Z29" s="45"/>
      <c r="AA29" s="42"/>
      <c r="AB29" s="42"/>
      <c r="AC29" s="42"/>
      <c r="AD29" s="42"/>
      <c r="AE29" s="45"/>
      <c r="AF29" s="45"/>
      <c r="AG29" s="45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64">
        <f t="shared" si="4"/>
        <v>0</v>
      </c>
      <c r="AW29" s="465"/>
      <c r="AX29" s="468">
        <f t="shared" si="5"/>
        <v>0</v>
      </c>
      <c r="AY29" s="469"/>
      <c r="AZ29" s="458">
        <f t="shared" si="2"/>
        <v>0</v>
      </c>
      <c r="BA29" s="459"/>
      <c r="BB29" s="453">
        <f t="shared" si="3"/>
        <v>0</v>
      </c>
      <c r="BC29" s="454"/>
      <c r="BD29" s="127">
        <f>SUMPRODUCT(F$14:AU$14,F29:AU29)+'11'!BD29</f>
        <v>0</v>
      </c>
      <c r="BE29" s="127">
        <f>IF(OR(1!BD29&gt;0,BD29&gt;0),BD29,0)</f>
        <v>0</v>
      </c>
    </row>
    <row r="30" spans="1:57" ht="12.75" customHeight="1">
      <c r="A30" s="96">
        <f>IF(1!$Y$5=1,"",IF(1!B30&lt;&gt;"",1!B30,""))</f>
      </c>
      <c r="B30" s="104">
        <f>IF(1!$Y$5=1,"",IF(1!C30&lt;&gt;"",1!C30,""))</f>
      </c>
      <c r="C30" s="77">
        <f>IF(1!$Y$5=1,"",IF(1!D30&lt;&gt;"",1!D30,""))</f>
      </c>
      <c r="D30" s="77">
        <f>IF(1!$Y$5=1,"",IF(1!E30&lt;&gt;"",1!E30,""))</f>
      </c>
      <c r="E30" s="78">
        <f>'11'!AV30</f>
        <v>0</v>
      </c>
      <c r="F30" s="8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4">
        <f t="shared" si="4"/>
        <v>0</v>
      </c>
      <c r="AW30" s="465"/>
      <c r="AX30" s="468">
        <f t="shared" si="5"/>
        <v>0</v>
      </c>
      <c r="AY30" s="469"/>
      <c r="AZ30" s="458">
        <f t="shared" si="2"/>
        <v>0</v>
      </c>
      <c r="BA30" s="459"/>
      <c r="BB30" s="453">
        <f t="shared" si="3"/>
        <v>0</v>
      </c>
      <c r="BC30" s="454"/>
      <c r="BD30" s="127">
        <f>SUMPRODUCT(F$14:AU$14,F30:AU30)+'11'!BD30</f>
        <v>0</v>
      </c>
      <c r="BE30" s="127">
        <f>IF(OR(1!BD30&gt;0,BD30&gt;0),BD30,0)</f>
        <v>0</v>
      </c>
    </row>
    <row r="31" spans="1:57" ht="12.75" customHeight="1">
      <c r="A31" s="96">
        <f>IF(1!$Y$5=1,"",IF(1!B31&lt;&gt;"",1!B31,""))</f>
      </c>
      <c r="B31" s="104">
        <f>IF(1!$Y$5=1,"",IF(1!C31&lt;&gt;"",1!C31,""))</f>
      </c>
      <c r="C31" s="77">
        <f>IF(1!$Y$5=1,"",IF(1!D31&lt;&gt;"",1!D31,""))</f>
      </c>
      <c r="D31" s="77">
        <f>IF(1!$Y$5=1,"",IF(1!E31&lt;&gt;"",1!E31,""))</f>
      </c>
      <c r="E31" s="78">
        <f>'11'!AV31</f>
        <v>0</v>
      </c>
      <c r="F31" s="8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4">
        <f t="shared" si="4"/>
        <v>0</v>
      </c>
      <c r="AW31" s="465"/>
      <c r="AX31" s="468">
        <f t="shared" si="5"/>
        <v>0</v>
      </c>
      <c r="AY31" s="469"/>
      <c r="AZ31" s="458">
        <f t="shared" si="2"/>
        <v>0</v>
      </c>
      <c r="BA31" s="459"/>
      <c r="BB31" s="453">
        <f t="shared" si="3"/>
        <v>0</v>
      </c>
      <c r="BC31" s="454"/>
      <c r="BD31" s="127">
        <f>SUMPRODUCT(F$14:AU$14,F31:AU31)+'11'!BD31</f>
        <v>0</v>
      </c>
      <c r="BE31" s="127">
        <f>IF(OR(1!BD31&gt;0,BD31&gt;0),BD31,0)</f>
        <v>0</v>
      </c>
    </row>
    <row r="32" spans="1:57" ht="12.75" customHeight="1">
      <c r="A32" s="96">
        <f>IF(1!$Y$5=1,"",IF(1!B32&lt;&gt;"",1!B32,""))</f>
      </c>
      <c r="B32" s="104">
        <f>IF(1!$Y$5=1,"",IF(1!C32&lt;&gt;"",1!C32,""))</f>
      </c>
      <c r="C32" s="77">
        <f>IF(1!$Y$5=1,"",IF(1!D32&lt;&gt;"",1!D32,""))</f>
      </c>
      <c r="D32" s="77">
        <f>IF(1!$Y$5=1,"",IF(1!E32&lt;&gt;"",1!E32,""))</f>
      </c>
      <c r="E32" s="78">
        <f>'11'!AV32</f>
        <v>0</v>
      </c>
      <c r="F32" s="8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4">
        <f t="shared" si="4"/>
        <v>0</v>
      </c>
      <c r="AW32" s="465"/>
      <c r="AX32" s="468">
        <f t="shared" si="5"/>
        <v>0</v>
      </c>
      <c r="AY32" s="469"/>
      <c r="AZ32" s="458">
        <f t="shared" si="2"/>
        <v>0</v>
      </c>
      <c r="BA32" s="459"/>
      <c r="BB32" s="453">
        <f t="shared" si="3"/>
        <v>0</v>
      </c>
      <c r="BC32" s="454"/>
      <c r="BD32" s="127">
        <f>SUMPRODUCT(F$14:AU$14,F32:AU32)+'11'!BD32</f>
        <v>0</v>
      </c>
      <c r="BE32" s="127">
        <f>IF(OR(1!BD32&gt;0,BD32&gt;0),BD32,0)</f>
        <v>0</v>
      </c>
    </row>
    <row r="33" spans="1:57" ht="12.75" customHeight="1">
      <c r="A33" s="96">
        <f>IF(1!$Y$5=1,"",IF(1!B33&lt;&gt;"",1!B33,""))</f>
      </c>
      <c r="B33" s="104">
        <f>IF(1!$Y$5=1,"",IF(1!C33&lt;&gt;"",1!C33,""))</f>
      </c>
      <c r="C33" s="77">
        <f>IF(1!$Y$5=1,"",IF(1!D33&lt;&gt;"",1!D33,""))</f>
      </c>
      <c r="D33" s="77">
        <f>IF(1!$Y$5=1,"",IF(1!E33&lt;&gt;"",1!E33,""))</f>
      </c>
      <c r="E33" s="78">
        <f>'11'!AV33</f>
        <v>0</v>
      </c>
      <c r="F33" s="82"/>
      <c r="G33" s="45"/>
      <c r="H33" s="45"/>
      <c r="I33" s="45"/>
      <c r="J33" s="45"/>
      <c r="K33" s="45"/>
      <c r="L33" s="4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4">
        <f t="shared" si="4"/>
        <v>0</v>
      </c>
      <c r="AW33" s="465"/>
      <c r="AX33" s="468">
        <f t="shared" si="5"/>
        <v>0</v>
      </c>
      <c r="AY33" s="469"/>
      <c r="AZ33" s="458">
        <f t="shared" si="2"/>
        <v>0</v>
      </c>
      <c r="BA33" s="459"/>
      <c r="BB33" s="453">
        <f t="shared" si="3"/>
        <v>0</v>
      </c>
      <c r="BC33" s="454"/>
      <c r="BD33" s="127">
        <f>SUMPRODUCT(F$14:AU$14,F33:AU33)+'11'!BD33</f>
        <v>0</v>
      </c>
      <c r="BE33" s="127">
        <f>IF(OR(1!BD33&gt;0,BD33&gt;0),BD33,0)</f>
        <v>0</v>
      </c>
    </row>
    <row r="34" spans="1:57" ht="12.75" customHeight="1">
      <c r="A34" s="96">
        <f>IF(1!$Y$5=1,"",IF(1!B34&lt;&gt;"",1!B34,""))</f>
      </c>
      <c r="B34" s="104">
        <f>IF(1!$Y$5=1,"",IF(1!C34&lt;&gt;"",1!C34,""))</f>
      </c>
      <c r="C34" s="77">
        <f>IF(1!$Y$5=1,"",IF(1!D34&lt;&gt;"",1!D34,""))</f>
      </c>
      <c r="D34" s="77">
        <f>IF(1!$Y$5=1,"",IF(1!E34&lt;&gt;"",1!E34,""))</f>
      </c>
      <c r="E34" s="78">
        <f>'11'!AV34</f>
        <v>0</v>
      </c>
      <c r="F34" s="82"/>
      <c r="G34" s="45"/>
      <c r="H34" s="45"/>
      <c r="I34" s="45"/>
      <c r="J34" s="45"/>
      <c r="K34" s="45"/>
      <c r="L34" s="4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64">
        <f t="shared" si="4"/>
        <v>0</v>
      </c>
      <c r="AW34" s="465"/>
      <c r="AX34" s="468">
        <f t="shared" si="5"/>
        <v>0</v>
      </c>
      <c r="AY34" s="469"/>
      <c r="AZ34" s="458">
        <f t="shared" si="2"/>
        <v>0</v>
      </c>
      <c r="BA34" s="459"/>
      <c r="BB34" s="453">
        <f t="shared" si="3"/>
        <v>0</v>
      </c>
      <c r="BC34" s="454"/>
      <c r="BD34" s="127">
        <f>SUMPRODUCT(F$14:AU$14,F34:AU34)+'11'!BD34</f>
        <v>0</v>
      </c>
      <c r="BE34" s="127">
        <f>IF(OR(1!BD34&gt;0,BD34&gt;0),BD34,0)</f>
        <v>0</v>
      </c>
    </row>
    <row r="35" spans="1:57" ht="12.75" customHeight="1">
      <c r="A35" s="96">
        <f>IF(1!$Y$5=1,"",IF(1!B35&lt;&gt;"",1!B35,""))</f>
      </c>
      <c r="B35" s="104">
        <f>IF(1!$Y$5=1,"",IF(1!C35&lt;&gt;"",1!C35,""))</f>
      </c>
      <c r="C35" s="77">
        <f>IF(1!$Y$5=1,"",IF(1!D35&lt;&gt;"",1!D35,""))</f>
      </c>
      <c r="D35" s="77">
        <f>IF(1!$Y$5=1,"",IF(1!E35&lt;&gt;"",1!E35,""))</f>
      </c>
      <c r="E35" s="78">
        <f>'11'!AV35</f>
        <v>0</v>
      </c>
      <c r="F35" s="82"/>
      <c r="G35" s="45"/>
      <c r="H35" s="45"/>
      <c r="I35" s="45"/>
      <c r="J35" s="45"/>
      <c r="K35" s="45"/>
      <c r="L35" s="4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64">
        <f t="shared" si="4"/>
        <v>0</v>
      </c>
      <c r="AW35" s="465"/>
      <c r="AX35" s="468">
        <f t="shared" si="5"/>
        <v>0</v>
      </c>
      <c r="AY35" s="469"/>
      <c r="AZ35" s="458">
        <f t="shared" si="2"/>
        <v>0</v>
      </c>
      <c r="BA35" s="459"/>
      <c r="BB35" s="453">
        <f t="shared" si="3"/>
        <v>0</v>
      </c>
      <c r="BC35" s="454"/>
      <c r="BD35" s="127">
        <f>SUMPRODUCT(F$14:AU$14,F35:AU35)+'11'!BD35</f>
        <v>0</v>
      </c>
      <c r="BE35" s="127">
        <f>IF(OR(1!BD35&gt;0,BD35&gt;0),BD35,0)</f>
        <v>0</v>
      </c>
    </row>
    <row r="36" spans="1:57" ht="12.75" customHeight="1">
      <c r="A36" s="96">
        <f>IF(1!$Y$5=1,"",IF(1!B36&lt;&gt;"",1!B36,""))</f>
      </c>
      <c r="B36" s="104">
        <f>IF(1!$Y$5=1,"",IF(1!C36&lt;&gt;"",1!C36,""))</f>
      </c>
      <c r="C36" s="77">
        <f>IF(1!$Y$5=1,"",IF(1!D36&lt;&gt;"",1!D36,""))</f>
      </c>
      <c r="D36" s="77">
        <f>IF(1!$Y$5=1,"",IF(1!E36&lt;&gt;"",1!E36,""))</f>
      </c>
      <c r="E36" s="78">
        <f>'11'!AV36</f>
        <v>0</v>
      </c>
      <c r="F36" s="82"/>
      <c r="G36" s="45"/>
      <c r="H36" s="45"/>
      <c r="I36" s="45"/>
      <c r="J36" s="45"/>
      <c r="K36" s="45"/>
      <c r="L36" s="4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64">
        <f t="shared" si="4"/>
        <v>0</v>
      </c>
      <c r="AW36" s="465"/>
      <c r="AX36" s="468">
        <f t="shared" si="5"/>
        <v>0</v>
      </c>
      <c r="AY36" s="469"/>
      <c r="AZ36" s="458">
        <f t="shared" si="2"/>
        <v>0</v>
      </c>
      <c r="BA36" s="459"/>
      <c r="BB36" s="453">
        <f t="shared" si="3"/>
        <v>0</v>
      </c>
      <c r="BC36" s="454"/>
      <c r="BD36" s="127">
        <f>SUMPRODUCT(F$14:AU$14,F36:AU36)+'11'!BD36</f>
        <v>0</v>
      </c>
      <c r="BE36" s="127">
        <f>IF(OR(1!BD36&gt;0,BD36&gt;0),BD36,0)</f>
        <v>0</v>
      </c>
    </row>
    <row r="37" spans="1:57" ht="12.75" customHeight="1">
      <c r="A37" s="96">
        <f>IF(1!$Y$5=1,"",IF(1!B37&lt;&gt;"",1!B37,""))</f>
      </c>
      <c r="B37" s="104">
        <f>IF(1!$Y$5=1,"",IF(1!C37&lt;&gt;"",1!C37,""))</f>
      </c>
      <c r="C37" s="77">
        <f>IF(1!$Y$5=1,"",IF(1!D37&lt;&gt;"",1!D37,""))</f>
      </c>
      <c r="D37" s="77">
        <f>IF(1!$Y$5=1,"",IF(1!E37&lt;&gt;"",1!E37,""))</f>
      </c>
      <c r="E37" s="78">
        <f>'11'!AV37</f>
        <v>0</v>
      </c>
      <c r="F37" s="82"/>
      <c r="G37" s="45"/>
      <c r="H37" s="45"/>
      <c r="I37" s="45"/>
      <c r="J37" s="45"/>
      <c r="K37" s="45"/>
      <c r="L37" s="4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64">
        <f t="shared" si="4"/>
        <v>0</v>
      </c>
      <c r="AW37" s="465"/>
      <c r="AX37" s="468">
        <f t="shared" si="5"/>
        <v>0</v>
      </c>
      <c r="AY37" s="469"/>
      <c r="AZ37" s="458">
        <f t="shared" si="2"/>
        <v>0</v>
      </c>
      <c r="BA37" s="459"/>
      <c r="BB37" s="453">
        <f t="shared" si="3"/>
        <v>0</v>
      </c>
      <c r="BC37" s="454"/>
      <c r="BD37" s="127">
        <f>SUMPRODUCT(F$14:AU$14,F37:AU37)+'11'!BD37</f>
        <v>0</v>
      </c>
      <c r="BE37" s="127">
        <f>IF(OR(1!BD37&gt;0,BD37&gt;0),BD37,0)</f>
        <v>0</v>
      </c>
    </row>
    <row r="38" spans="1:57" ht="12.75" customHeight="1">
      <c r="A38" s="96">
        <f>IF(1!$Y$5=1,"",IF(1!B38&lt;&gt;"",1!B38,""))</f>
      </c>
      <c r="B38" s="104">
        <f>IF(1!$Y$5=1,"",IF(1!C38&lt;&gt;"",1!C38,""))</f>
      </c>
      <c r="C38" s="77">
        <f>IF(1!$Y$5=1,"",IF(1!D38&lt;&gt;"",1!D38,""))</f>
      </c>
      <c r="D38" s="77">
        <f>IF(1!$Y$5=1,"",IF(1!E38&lt;&gt;"",1!E38,""))</f>
      </c>
      <c r="E38" s="78">
        <f>'11'!AV38</f>
        <v>0</v>
      </c>
      <c r="F38" s="82"/>
      <c r="G38" s="45"/>
      <c r="H38" s="45"/>
      <c r="I38" s="45"/>
      <c r="J38" s="45"/>
      <c r="K38" s="45"/>
      <c r="L38" s="4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64">
        <f t="shared" si="4"/>
        <v>0</v>
      </c>
      <c r="AW38" s="465"/>
      <c r="AX38" s="468">
        <f t="shared" si="5"/>
        <v>0</v>
      </c>
      <c r="AY38" s="469"/>
      <c r="AZ38" s="458">
        <f t="shared" si="2"/>
        <v>0</v>
      </c>
      <c r="BA38" s="459"/>
      <c r="BB38" s="453">
        <f t="shared" si="3"/>
        <v>0</v>
      </c>
      <c r="BC38" s="454"/>
      <c r="BD38" s="127">
        <f>SUMPRODUCT(F$14:AU$14,F38:AU38)+'11'!BD38</f>
        <v>0</v>
      </c>
      <c r="BE38" s="127">
        <f>IF(OR(1!BD38&gt;0,BD38&gt;0),BD38,0)</f>
        <v>0</v>
      </c>
    </row>
    <row r="39" spans="1:57" ht="12.75" customHeight="1">
      <c r="A39" s="96">
        <f>IF(1!$Y$5=1,"",IF(1!B39&lt;&gt;"",1!B39,""))</f>
      </c>
      <c r="B39" s="104">
        <f>IF(1!$Y$5=1,"",IF(1!C39&lt;&gt;"",1!C39,""))</f>
      </c>
      <c r="C39" s="77">
        <f>IF(1!$Y$5=1,"",IF(1!D39&lt;&gt;"",1!D39,""))</f>
      </c>
      <c r="D39" s="77">
        <f>IF(1!$Y$5=1,"",IF(1!E39&lt;&gt;"",1!E39,""))</f>
      </c>
      <c r="E39" s="78">
        <f>'11'!AV39</f>
        <v>0</v>
      </c>
      <c r="F39" s="82"/>
      <c r="G39" s="45"/>
      <c r="H39" s="45"/>
      <c r="I39" s="45"/>
      <c r="J39" s="45"/>
      <c r="K39" s="45"/>
      <c r="L39" s="4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4">
        <f t="shared" si="4"/>
        <v>0</v>
      </c>
      <c r="AW39" s="465"/>
      <c r="AX39" s="468">
        <f t="shared" si="5"/>
        <v>0</v>
      </c>
      <c r="AY39" s="469"/>
      <c r="AZ39" s="458">
        <f t="shared" si="2"/>
        <v>0</v>
      </c>
      <c r="BA39" s="459"/>
      <c r="BB39" s="453">
        <f t="shared" si="3"/>
        <v>0</v>
      </c>
      <c r="BC39" s="454"/>
      <c r="BD39" s="127">
        <f>SUMPRODUCT(F$14:AU$14,F39:AU39)+'11'!BD39</f>
        <v>0</v>
      </c>
      <c r="BE39" s="127">
        <f>IF(OR(1!BD39&gt;0,BD39&gt;0),BD39,0)</f>
        <v>0</v>
      </c>
    </row>
    <row r="40" spans="1:57" ht="12.75" customHeight="1">
      <c r="A40" s="96">
        <f>IF(1!$Y$5=1,"",IF(1!B40&lt;&gt;"",1!B40,""))</f>
      </c>
      <c r="B40" s="104">
        <f>IF(1!$Y$5=1,"",IF(1!C40&lt;&gt;"",1!C40,""))</f>
      </c>
      <c r="C40" s="77">
        <f>IF(1!$Y$5=1,"",IF(1!D40&lt;&gt;"",1!D40,""))</f>
      </c>
      <c r="D40" s="77">
        <f>IF(1!$Y$5=1,"",IF(1!E40&lt;&gt;"",1!E40,""))</f>
      </c>
      <c r="E40" s="78">
        <f>'11'!AV40</f>
        <v>0</v>
      </c>
      <c r="F40" s="82"/>
      <c r="G40" s="45"/>
      <c r="H40" s="45"/>
      <c r="I40" s="45"/>
      <c r="J40" s="45"/>
      <c r="K40" s="45"/>
      <c r="L40" s="4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64">
        <f t="shared" si="4"/>
        <v>0</v>
      </c>
      <c r="AW40" s="465"/>
      <c r="AX40" s="468">
        <f t="shared" si="5"/>
        <v>0</v>
      </c>
      <c r="AY40" s="469"/>
      <c r="AZ40" s="458">
        <f t="shared" si="2"/>
        <v>0</v>
      </c>
      <c r="BA40" s="459"/>
      <c r="BB40" s="453">
        <f t="shared" si="3"/>
        <v>0</v>
      </c>
      <c r="BC40" s="454"/>
      <c r="BD40" s="127">
        <f>SUMPRODUCT(F$14:AU$14,F40:AU40)+'11'!BD40</f>
        <v>0</v>
      </c>
      <c r="BE40" s="127">
        <f>IF(OR(1!BD40&gt;0,BD40&gt;0),BD40,0)</f>
        <v>0</v>
      </c>
    </row>
    <row r="41" spans="1:57" ht="12.75" customHeight="1">
      <c r="A41" s="96">
        <f>IF(1!$Y$5=1,"",IF(1!B41&lt;&gt;"",1!B41,""))</f>
      </c>
      <c r="B41" s="104">
        <f>IF(1!$Y$5=1,"",IF(1!C41&lt;&gt;"",1!C41,""))</f>
      </c>
      <c r="C41" s="77">
        <f>IF(1!$Y$5=1,"",IF(1!D41&lt;&gt;"",1!D41,""))</f>
      </c>
      <c r="D41" s="77">
        <f>IF(1!$Y$5=1,"",IF(1!E41&lt;&gt;"",1!E41,""))</f>
      </c>
      <c r="E41" s="78">
        <f>'11'!AV41</f>
        <v>0</v>
      </c>
      <c r="F41" s="82"/>
      <c r="G41" s="45"/>
      <c r="H41" s="45"/>
      <c r="I41" s="45"/>
      <c r="J41" s="45"/>
      <c r="K41" s="45"/>
      <c r="L41" s="4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4">
        <f t="shared" si="4"/>
        <v>0</v>
      </c>
      <c r="AW41" s="465"/>
      <c r="AX41" s="468">
        <f t="shared" si="5"/>
        <v>0</v>
      </c>
      <c r="AY41" s="469"/>
      <c r="AZ41" s="458">
        <f t="shared" si="2"/>
        <v>0</v>
      </c>
      <c r="BA41" s="459"/>
      <c r="BB41" s="453">
        <f t="shared" si="3"/>
        <v>0</v>
      </c>
      <c r="BC41" s="454"/>
      <c r="BD41" s="127">
        <f>SUMPRODUCT(F$14:AU$14,F41:AU41)+'11'!BD41</f>
        <v>0</v>
      </c>
      <c r="BE41" s="127">
        <f>IF(OR(1!BD41&gt;0,BD41&gt;0),BD41,0)</f>
        <v>0</v>
      </c>
    </row>
    <row r="42" spans="1:57" ht="12.75" customHeight="1">
      <c r="A42" s="96">
        <f>IF(1!$Y$5=1,"",IF(1!B42&lt;&gt;"",1!B42,""))</f>
      </c>
      <c r="B42" s="104">
        <f>IF(1!$Y$5=1,"",IF(1!C42&lt;&gt;"",1!C42,""))</f>
      </c>
      <c r="C42" s="77">
        <f>IF(1!$Y$5=1,"",IF(1!D42&lt;&gt;"",1!D42,""))</f>
      </c>
      <c r="D42" s="77">
        <f>IF(1!$Y$5=1,"",IF(1!E42&lt;&gt;"",1!E42,""))</f>
      </c>
      <c r="E42" s="78">
        <f>'11'!AV42</f>
        <v>0</v>
      </c>
      <c r="F42" s="82"/>
      <c r="G42" s="45"/>
      <c r="H42" s="45"/>
      <c r="I42" s="45"/>
      <c r="J42" s="45"/>
      <c r="K42" s="45"/>
      <c r="L42" s="4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64">
        <f t="shared" si="4"/>
        <v>0</v>
      </c>
      <c r="AW42" s="465"/>
      <c r="AX42" s="468">
        <f t="shared" si="5"/>
        <v>0</v>
      </c>
      <c r="AY42" s="469"/>
      <c r="AZ42" s="458">
        <f t="shared" si="2"/>
        <v>0</v>
      </c>
      <c r="BA42" s="459"/>
      <c r="BB42" s="453">
        <f t="shared" si="3"/>
        <v>0</v>
      </c>
      <c r="BC42" s="454"/>
      <c r="BD42" s="127">
        <f>SUMPRODUCT(F$14:AU$14,F42:AU42)+'11'!BD42</f>
        <v>0</v>
      </c>
      <c r="BE42" s="127">
        <f>IF(OR(1!BD42&gt;0,BD42&gt;0),BD42,0)</f>
        <v>0</v>
      </c>
    </row>
    <row r="43" spans="1:57" ht="12.75" customHeight="1">
      <c r="A43" s="96">
        <f>IF(1!$Y$5=1,"",IF(1!B43&lt;&gt;"",1!B43,""))</f>
      </c>
      <c r="B43" s="104">
        <f>IF(1!$Y$5=1,"",IF(1!C43&lt;&gt;"",1!C43,""))</f>
      </c>
      <c r="C43" s="77">
        <f>IF(1!$Y$5=1,"",IF(1!D43&lt;&gt;"",1!D43,""))</f>
      </c>
      <c r="D43" s="77">
        <f>IF(1!$Y$5=1,"",IF(1!E43&lt;&gt;"",1!E43,""))</f>
      </c>
      <c r="E43" s="78">
        <f>'11'!AV43</f>
        <v>0</v>
      </c>
      <c r="F43" s="82"/>
      <c r="G43" s="45"/>
      <c r="H43" s="45"/>
      <c r="I43" s="45"/>
      <c r="J43" s="45"/>
      <c r="K43" s="45"/>
      <c r="L43" s="4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64">
        <f t="shared" si="4"/>
        <v>0</v>
      </c>
      <c r="AW43" s="465"/>
      <c r="AX43" s="468">
        <f t="shared" si="5"/>
        <v>0</v>
      </c>
      <c r="AY43" s="469"/>
      <c r="AZ43" s="458">
        <f t="shared" si="2"/>
        <v>0</v>
      </c>
      <c r="BA43" s="459"/>
      <c r="BB43" s="453">
        <f t="shared" si="3"/>
        <v>0</v>
      </c>
      <c r="BC43" s="454"/>
      <c r="BD43" s="127">
        <f>SUMPRODUCT(F$14:AU$14,F43:AU43)+'11'!BD43</f>
        <v>0</v>
      </c>
      <c r="BE43" s="127">
        <f>IF(OR(1!BD43&gt;0,BD43&gt;0),BD43,0)</f>
        <v>0</v>
      </c>
    </row>
    <row r="44" spans="1:57" ht="12.75" customHeight="1">
      <c r="A44" s="96">
        <f>IF(1!$Y$5=1,"",IF(1!B44&lt;&gt;"",1!B44,""))</f>
      </c>
      <c r="B44" s="104">
        <f>IF(1!$Y$5=1,"",IF(1!C44&lt;&gt;"",1!C44,""))</f>
      </c>
      <c r="C44" s="77">
        <f>IF(1!$Y$5=1,"",IF(1!D44&lt;&gt;"",1!D44,""))</f>
      </c>
      <c r="D44" s="77">
        <f>IF(1!$Y$5=1,"",IF(1!E44&lt;&gt;"",1!E44,""))</f>
      </c>
      <c r="E44" s="78">
        <f>'11'!AV44</f>
        <v>0</v>
      </c>
      <c r="F44" s="82"/>
      <c r="G44" s="45"/>
      <c r="H44" s="45"/>
      <c r="I44" s="45"/>
      <c r="J44" s="45"/>
      <c r="K44" s="45"/>
      <c r="L44" s="4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64">
        <f t="shared" si="4"/>
        <v>0</v>
      </c>
      <c r="AW44" s="465"/>
      <c r="AX44" s="468">
        <f t="shared" si="5"/>
        <v>0</v>
      </c>
      <c r="AY44" s="469"/>
      <c r="AZ44" s="458">
        <f t="shared" si="2"/>
        <v>0</v>
      </c>
      <c r="BA44" s="459"/>
      <c r="BB44" s="453">
        <f t="shared" si="3"/>
        <v>0</v>
      </c>
      <c r="BC44" s="454"/>
      <c r="BD44" s="127">
        <f>SUMPRODUCT(F$14:AU$14,F44:AU44)+'11'!BD44</f>
        <v>0</v>
      </c>
      <c r="BE44" s="127">
        <f>IF(OR(1!BD44&gt;0,BD44&gt;0),BD44,0)</f>
        <v>0</v>
      </c>
    </row>
    <row r="45" spans="1:57" ht="12.75" customHeight="1">
      <c r="A45" s="96">
        <f>IF(1!$Y$5=1,"",IF(1!B45&lt;&gt;"",1!B45,""))</f>
      </c>
      <c r="B45" s="104">
        <f>IF(1!$Y$5=1,"",IF(1!C45&lt;&gt;"",1!C45,""))</f>
      </c>
      <c r="C45" s="77">
        <f>IF(1!$Y$5=1,"",IF(1!D45&lt;&gt;"",1!D45,""))</f>
      </c>
      <c r="D45" s="77">
        <f>IF(1!$Y$5=1,"",IF(1!E45&lt;&gt;"",1!E45,""))</f>
      </c>
      <c r="E45" s="78">
        <f>'11'!AV45</f>
        <v>0</v>
      </c>
      <c r="F45" s="82"/>
      <c r="G45" s="45"/>
      <c r="H45" s="45"/>
      <c r="I45" s="45"/>
      <c r="J45" s="45"/>
      <c r="K45" s="45"/>
      <c r="L45" s="4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64">
        <f t="shared" si="4"/>
        <v>0</v>
      </c>
      <c r="AW45" s="465"/>
      <c r="AX45" s="468">
        <f t="shared" si="5"/>
        <v>0</v>
      </c>
      <c r="AY45" s="469"/>
      <c r="AZ45" s="458">
        <f t="shared" si="2"/>
        <v>0</v>
      </c>
      <c r="BA45" s="459"/>
      <c r="BB45" s="453">
        <f t="shared" si="3"/>
        <v>0</v>
      </c>
      <c r="BC45" s="454"/>
      <c r="BD45" s="127">
        <f>SUMPRODUCT(F$14:AU$14,F45:AU45)+'11'!BD45</f>
        <v>0</v>
      </c>
      <c r="BE45" s="127">
        <f>IF(OR(1!BD45&gt;0,BD45&gt;0),BD45,0)</f>
        <v>0</v>
      </c>
    </row>
    <row r="46" spans="1:57" ht="12.75" customHeight="1">
      <c r="A46" s="96">
        <f>IF(1!$Y$5=1,"",IF(1!B46&lt;&gt;"",1!B46,""))</f>
      </c>
      <c r="B46" s="104">
        <f>IF(1!$Y$5=1,"",IF(1!C46&lt;&gt;"",1!C46,""))</f>
      </c>
      <c r="C46" s="77">
        <f>IF(1!$Y$5=1,"",IF(1!D46&lt;&gt;"",1!D46,""))</f>
      </c>
      <c r="D46" s="77">
        <f>IF(1!$Y$5=1,"",IF(1!E46&lt;&gt;"",1!E46,""))</f>
      </c>
      <c r="E46" s="78">
        <f>'11'!AV46</f>
        <v>0</v>
      </c>
      <c r="F46" s="82"/>
      <c r="G46" s="45"/>
      <c r="H46" s="45"/>
      <c r="I46" s="45"/>
      <c r="J46" s="45"/>
      <c r="K46" s="45"/>
      <c r="L46" s="4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64">
        <f t="shared" si="4"/>
        <v>0</v>
      </c>
      <c r="AW46" s="465"/>
      <c r="AX46" s="468">
        <f t="shared" si="5"/>
        <v>0</v>
      </c>
      <c r="AY46" s="469"/>
      <c r="AZ46" s="458">
        <f t="shared" si="2"/>
        <v>0</v>
      </c>
      <c r="BA46" s="459"/>
      <c r="BB46" s="453">
        <f t="shared" si="3"/>
        <v>0</v>
      </c>
      <c r="BC46" s="454"/>
      <c r="BD46" s="127">
        <f>SUMPRODUCT(F$14:AU$14,F46:AU46)+'11'!BD46</f>
        <v>0</v>
      </c>
      <c r="BE46" s="127">
        <f>IF(OR(1!BD46&gt;0,BD46&gt;0),BD46,0)</f>
        <v>0</v>
      </c>
    </row>
    <row r="47" spans="1:57" ht="12.75" customHeight="1">
      <c r="A47" s="96">
        <f>IF(1!$Y$5=1,"",IF(1!B47&lt;&gt;"",1!B47,""))</f>
      </c>
      <c r="B47" s="104">
        <f>IF(1!$Y$5=1,"",IF(1!C47&lt;&gt;"",1!C47,""))</f>
      </c>
      <c r="C47" s="77">
        <f>IF(1!$Y$5=1,"",IF(1!D47&lt;&gt;"",1!D47,""))</f>
      </c>
      <c r="D47" s="77">
        <f>IF(1!$Y$5=1,"",IF(1!E47&lt;&gt;"",1!E47,""))</f>
      </c>
      <c r="E47" s="78">
        <f>'11'!AV47</f>
        <v>0</v>
      </c>
      <c r="F47" s="82"/>
      <c r="G47" s="45"/>
      <c r="H47" s="45"/>
      <c r="I47" s="45"/>
      <c r="J47" s="45"/>
      <c r="K47" s="45"/>
      <c r="L47" s="4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64">
        <f t="shared" si="4"/>
        <v>0</v>
      </c>
      <c r="AW47" s="465"/>
      <c r="AX47" s="468">
        <f t="shared" si="5"/>
        <v>0</v>
      </c>
      <c r="AY47" s="469"/>
      <c r="AZ47" s="458">
        <f t="shared" si="2"/>
        <v>0</v>
      </c>
      <c r="BA47" s="459"/>
      <c r="BB47" s="453">
        <f t="shared" si="3"/>
        <v>0</v>
      </c>
      <c r="BC47" s="454"/>
      <c r="BD47" s="127">
        <f>SUMPRODUCT(F$14:AU$14,F47:AU47)+'11'!BD47</f>
        <v>0</v>
      </c>
      <c r="BE47" s="127">
        <f>IF(OR(1!BD47&gt;0,BD47&gt;0),BD47,0)</f>
        <v>0</v>
      </c>
    </row>
    <row r="48" spans="1:57" ht="12.75" customHeight="1">
      <c r="A48" s="96">
        <f>IF(1!$Y$5=1,"",IF(1!B48&lt;&gt;"",1!B48,""))</f>
      </c>
      <c r="B48" s="104">
        <f>IF(1!$Y$5=1,"",IF(1!C48&lt;&gt;"",1!C48,""))</f>
      </c>
      <c r="C48" s="77">
        <f>IF(1!$Y$5=1,"",IF(1!D48&lt;&gt;"",1!D48,""))</f>
      </c>
      <c r="D48" s="77">
        <f>IF(1!$Y$5=1,"",IF(1!E48&lt;&gt;"",1!E48,""))</f>
      </c>
      <c r="E48" s="78">
        <f>'11'!AV48</f>
        <v>0</v>
      </c>
      <c r="F48" s="82"/>
      <c r="G48" s="45"/>
      <c r="H48" s="45"/>
      <c r="I48" s="45"/>
      <c r="J48" s="45"/>
      <c r="K48" s="45"/>
      <c r="L48" s="4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64">
        <f t="shared" si="4"/>
        <v>0</v>
      </c>
      <c r="AW48" s="465"/>
      <c r="AX48" s="468">
        <f t="shared" si="5"/>
        <v>0</v>
      </c>
      <c r="AY48" s="469"/>
      <c r="AZ48" s="458">
        <f t="shared" si="2"/>
        <v>0</v>
      </c>
      <c r="BA48" s="459"/>
      <c r="BB48" s="453">
        <f t="shared" si="3"/>
        <v>0</v>
      </c>
      <c r="BC48" s="454"/>
      <c r="BD48" s="127">
        <f>SUMPRODUCT(F$14:AU$14,F48:AU48)+'11'!BD48</f>
        <v>0</v>
      </c>
      <c r="BE48" s="127">
        <f>IF(OR(1!BD48&gt;0,BD48&gt;0),BD48,0)</f>
        <v>0</v>
      </c>
    </row>
    <row r="49" spans="1:57" ht="12.75" customHeight="1" thickBot="1">
      <c r="A49" s="101">
        <f>IF(1!$Y$5=1,"",IF(1!B49&lt;&gt;"",1!B49,""))</f>
      </c>
      <c r="B49" s="105">
        <f>IF(1!$Y$5=1,"",IF(1!C49&lt;&gt;"",1!C49,""))</f>
      </c>
      <c r="C49" s="77">
        <f>IF(1!$Y$5=1,"",IF(1!D49&lt;&gt;"",1!D49,""))</f>
      </c>
      <c r="D49" s="77">
        <f>IF(1!$Y$5=1,"",IF(1!E49&lt;&gt;"",1!E49,""))</f>
      </c>
      <c r="E49" s="78">
        <f>'11'!AV49</f>
        <v>0</v>
      </c>
      <c r="F49" s="82"/>
      <c r="G49" s="45"/>
      <c r="H49" s="45"/>
      <c r="I49" s="45"/>
      <c r="J49" s="45"/>
      <c r="K49" s="45"/>
      <c r="L49" s="4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4">
        <f t="shared" si="4"/>
        <v>0</v>
      </c>
      <c r="AW49" s="465"/>
      <c r="AX49" s="468">
        <f t="shared" si="5"/>
        <v>0</v>
      </c>
      <c r="AY49" s="469"/>
      <c r="AZ49" s="458">
        <f t="shared" si="2"/>
        <v>0</v>
      </c>
      <c r="BA49" s="459"/>
      <c r="BB49" s="605">
        <f t="shared" si="3"/>
        <v>0</v>
      </c>
      <c r="BC49" s="606"/>
      <c r="BD49" s="127">
        <f>SUMPRODUCT(F$14:AU$14,F49:AU49)+'11'!BD49</f>
        <v>0</v>
      </c>
      <c r="BE49" s="127">
        <f>IF(OR(1!BD49&gt;0,BD49&gt;0),BD49,0)</f>
        <v>0</v>
      </c>
    </row>
    <row r="50" spans="1:57" ht="12.75" customHeight="1" thickBot="1" thickTop="1">
      <c r="A50" s="69"/>
      <c r="B50" s="70" t="s">
        <v>202</v>
      </c>
      <c r="C50" s="79"/>
      <c r="D50" s="70">
        <f>COUNT(D26:D49)</f>
        <v>0</v>
      </c>
      <c r="E50" s="167">
        <f aca="true" t="shared" si="6" ref="E50:AU50">SUM(E26:E49)</f>
        <v>0</v>
      </c>
      <c r="F50" s="80">
        <f t="shared" si="6"/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1">
        <f t="shared" si="6"/>
        <v>0</v>
      </c>
      <c r="O50" s="51">
        <f t="shared" si="6"/>
        <v>0</v>
      </c>
      <c r="P50" s="51">
        <f t="shared" si="6"/>
        <v>0</v>
      </c>
      <c r="Q50" s="51">
        <f t="shared" si="6"/>
        <v>0</v>
      </c>
      <c r="R50" s="51">
        <f t="shared" si="6"/>
        <v>0</v>
      </c>
      <c r="S50" s="51">
        <f t="shared" si="6"/>
        <v>0</v>
      </c>
      <c r="T50" s="51">
        <f t="shared" si="6"/>
        <v>0</v>
      </c>
      <c r="U50" s="51">
        <f t="shared" si="6"/>
        <v>0</v>
      </c>
      <c r="V50" s="51">
        <f t="shared" si="6"/>
        <v>0</v>
      </c>
      <c r="W50" s="51">
        <f t="shared" si="6"/>
        <v>0</v>
      </c>
      <c r="X50" s="51">
        <f t="shared" si="6"/>
        <v>0</v>
      </c>
      <c r="Y50" s="51">
        <f t="shared" si="6"/>
        <v>0</v>
      </c>
      <c r="Z50" s="51">
        <f t="shared" si="6"/>
        <v>0</v>
      </c>
      <c r="AA50" s="51">
        <f t="shared" si="6"/>
        <v>0</v>
      </c>
      <c r="AB50" s="51">
        <f t="shared" si="6"/>
        <v>0</v>
      </c>
      <c r="AC50" s="51">
        <f t="shared" si="6"/>
        <v>0</v>
      </c>
      <c r="AD50" s="51">
        <f t="shared" si="6"/>
        <v>0</v>
      </c>
      <c r="AE50" s="51">
        <f t="shared" si="6"/>
        <v>0</v>
      </c>
      <c r="AF50" s="51">
        <f t="shared" si="6"/>
        <v>0</v>
      </c>
      <c r="AG50" s="51">
        <f t="shared" si="6"/>
        <v>0</v>
      </c>
      <c r="AH50" s="51">
        <f t="shared" si="6"/>
        <v>0</v>
      </c>
      <c r="AI50" s="51">
        <f t="shared" si="6"/>
        <v>0</v>
      </c>
      <c r="AJ50" s="51">
        <f t="shared" si="6"/>
        <v>0</v>
      </c>
      <c r="AK50" s="51">
        <f t="shared" si="6"/>
        <v>0</v>
      </c>
      <c r="AL50" s="51">
        <f t="shared" si="6"/>
        <v>0</v>
      </c>
      <c r="AM50" s="51">
        <f t="shared" si="6"/>
        <v>0</v>
      </c>
      <c r="AN50" s="51">
        <f t="shared" si="6"/>
        <v>0</v>
      </c>
      <c r="AO50" s="51">
        <f t="shared" si="6"/>
        <v>0</v>
      </c>
      <c r="AP50" s="51">
        <f t="shared" si="6"/>
        <v>0</v>
      </c>
      <c r="AQ50" s="51">
        <f t="shared" si="6"/>
        <v>0</v>
      </c>
      <c r="AR50" s="51">
        <f t="shared" si="6"/>
        <v>0</v>
      </c>
      <c r="AS50" s="51">
        <f t="shared" si="6"/>
        <v>0</v>
      </c>
      <c r="AT50" s="51">
        <f t="shared" si="6"/>
        <v>0</v>
      </c>
      <c r="AU50" s="51">
        <f t="shared" si="6"/>
        <v>0</v>
      </c>
      <c r="AV50" s="622">
        <f>SUM(AV26:AW49)</f>
        <v>0</v>
      </c>
      <c r="AW50" s="471"/>
      <c r="AX50" s="473"/>
      <c r="AY50" s="474"/>
      <c r="AZ50" s="603">
        <f>SUM(AZ26:BA49)</f>
        <v>0</v>
      </c>
      <c r="BA50" s="472"/>
      <c r="BB50" s="603">
        <f>SUM(BB26:BC49)</f>
        <v>0</v>
      </c>
      <c r="BC50" s="431"/>
      <c r="BD50" s="127">
        <f>SUM(BD26:BD49)</f>
        <v>0</v>
      </c>
      <c r="BE50" s="127"/>
    </row>
    <row r="51" spans="1:57" ht="15" customHeight="1" thickTop="1">
      <c r="A51" s="618" t="s">
        <v>36</v>
      </c>
      <c r="B51" s="619"/>
      <c r="C51" s="540">
        <f>IF(AV50&gt;0,(AV50-BD50)/(BB12+BB13+BB15),0)</f>
        <v>0</v>
      </c>
      <c r="D51" s="541"/>
      <c r="E51" s="161"/>
      <c r="F51" s="160">
        <f aca="true" t="shared" si="7" ref="F51:AU51">IF(SUM(F12:F13)=1,SUM(F26:F49),"")</f>
      </c>
      <c r="G51" s="160">
        <f t="shared" si="7"/>
      </c>
      <c r="H51" s="160">
        <f t="shared" si="7"/>
      </c>
      <c r="I51" s="160">
        <f t="shared" si="7"/>
      </c>
      <c r="J51" s="160">
        <f t="shared" si="7"/>
      </c>
      <c r="K51" s="160">
        <f t="shared" si="7"/>
      </c>
      <c r="L51" s="160">
        <f t="shared" si="7"/>
      </c>
      <c r="M51" s="160">
        <f t="shared" si="7"/>
      </c>
      <c r="N51" s="160">
        <f t="shared" si="7"/>
      </c>
      <c r="O51" s="160">
        <f t="shared" si="7"/>
      </c>
      <c r="P51" s="160">
        <f t="shared" si="7"/>
      </c>
      <c r="Q51" s="160">
        <f t="shared" si="7"/>
      </c>
      <c r="R51" s="160">
        <f t="shared" si="7"/>
      </c>
      <c r="S51" s="160">
        <f t="shared" si="7"/>
      </c>
      <c r="T51" s="160">
        <f t="shared" si="7"/>
      </c>
      <c r="U51" s="160">
        <f t="shared" si="7"/>
      </c>
      <c r="V51" s="160">
        <f t="shared" si="7"/>
      </c>
      <c r="W51" s="160">
        <f t="shared" si="7"/>
      </c>
      <c r="X51" s="160">
        <f t="shared" si="7"/>
      </c>
      <c r="Y51" s="160">
        <f t="shared" si="7"/>
      </c>
      <c r="Z51" s="160">
        <f t="shared" si="7"/>
      </c>
      <c r="AA51" s="160">
        <f t="shared" si="7"/>
      </c>
      <c r="AB51" s="160">
        <f t="shared" si="7"/>
      </c>
      <c r="AC51" s="160">
        <f t="shared" si="7"/>
      </c>
      <c r="AD51" s="160">
        <f t="shared" si="7"/>
      </c>
      <c r="AE51" s="160">
        <f t="shared" si="7"/>
      </c>
      <c r="AF51" s="160">
        <f t="shared" si="7"/>
      </c>
      <c r="AG51" s="160">
        <f t="shared" si="7"/>
      </c>
      <c r="AH51" s="160">
        <f t="shared" si="7"/>
      </c>
      <c r="AI51" s="160">
        <f t="shared" si="7"/>
      </c>
      <c r="AJ51" s="160">
        <f t="shared" si="7"/>
      </c>
      <c r="AK51" s="160">
        <f t="shared" si="7"/>
      </c>
      <c r="AL51" s="160">
        <f t="shared" si="7"/>
      </c>
      <c r="AM51" s="160">
        <f t="shared" si="7"/>
      </c>
      <c r="AN51" s="160">
        <f t="shared" si="7"/>
      </c>
      <c r="AO51" s="160">
        <f t="shared" si="7"/>
      </c>
      <c r="AP51" s="160">
        <f t="shared" si="7"/>
      </c>
      <c r="AQ51" s="160">
        <f t="shared" si="7"/>
      </c>
      <c r="AR51" s="160">
        <f t="shared" si="7"/>
      </c>
      <c r="AS51" s="160">
        <f t="shared" si="7"/>
      </c>
      <c r="AT51" s="160">
        <f t="shared" si="7"/>
      </c>
      <c r="AU51" s="160">
        <f t="shared" si="7"/>
      </c>
      <c r="AV51" s="160"/>
      <c r="AW51" s="160"/>
      <c r="AX51" s="160"/>
      <c r="AY51" s="160"/>
      <c r="AZ51" s="160"/>
      <c r="BA51" s="160"/>
      <c r="BB51" s="160"/>
      <c r="BC51" s="160"/>
      <c r="BD51" s="127" t="s">
        <v>180</v>
      </c>
      <c r="BE51" s="127">
        <f>COUNTIF(BE26:BE49,"&gt;0")</f>
        <v>0</v>
      </c>
    </row>
    <row r="52" spans="1:57" ht="15" customHeight="1" thickBot="1">
      <c r="A52" s="620"/>
      <c r="B52" s="621"/>
      <c r="C52" s="542"/>
      <c r="D52" s="543"/>
      <c r="E52" s="162"/>
      <c r="F52" s="163">
        <f>IF(AND(F51&lt;3,F51&gt;0),1,"")</f>
      </c>
      <c r="G52" s="163">
        <f aca="true" t="shared" si="8" ref="G52:AU52">IF(AND(G51&lt;3,G51&gt;0),1,"")</f>
      </c>
      <c r="H52" s="163">
        <f t="shared" si="8"/>
      </c>
      <c r="I52" s="163">
        <f t="shared" si="8"/>
      </c>
      <c r="J52" s="163">
        <f t="shared" si="8"/>
      </c>
      <c r="K52" s="163">
        <f t="shared" si="8"/>
      </c>
      <c r="L52" s="163">
        <f t="shared" si="8"/>
      </c>
      <c r="M52" s="163">
        <f t="shared" si="8"/>
      </c>
      <c r="N52" s="163">
        <f t="shared" si="8"/>
      </c>
      <c r="O52" s="163">
        <f t="shared" si="8"/>
      </c>
      <c r="P52" s="163">
        <f t="shared" si="8"/>
      </c>
      <c r="Q52" s="163">
        <f t="shared" si="8"/>
      </c>
      <c r="R52" s="163">
        <f t="shared" si="8"/>
      </c>
      <c r="S52" s="163">
        <f t="shared" si="8"/>
      </c>
      <c r="T52" s="163">
        <f t="shared" si="8"/>
      </c>
      <c r="U52" s="163">
        <f t="shared" si="8"/>
      </c>
      <c r="V52" s="163">
        <f t="shared" si="8"/>
      </c>
      <c r="W52" s="163">
        <f t="shared" si="8"/>
      </c>
      <c r="X52" s="163">
        <f t="shared" si="8"/>
      </c>
      <c r="Y52" s="163">
        <f t="shared" si="8"/>
      </c>
      <c r="Z52" s="163">
        <f t="shared" si="8"/>
      </c>
      <c r="AA52" s="163">
        <f t="shared" si="8"/>
      </c>
      <c r="AB52" s="163">
        <f t="shared" si="8"/>
      </c>
      <c r="AC52" s="163">
        <f t="shared" si="8"/>
      </c>
      <c r="AD52" s="163">
        <f t="shared" si="8"/>
      </c>
      <c r="AE52" s="163">
        <f t="shared" si="8"/>
      </c>
      <c r="AF52" s="163">
        <f t="shared" si="8"/>
      </c>
      <c r="AG52" s="163">
        <f t="shared" si="8"/>
      </c>
      <c r="AH52" s="163">
        <f t="shared" si="8"/>
      </c>
      <c r="AI52" s="163">
        <f t="shared" si="8"/>
      </c>
      <c r="AJ52" s="163">
        <f t="shared" si="8"/>
      </c>
      <c r="AK52" s="163">
        <f t="shared" si="8"/>
      </c>
      <c r="AL52" s="163">
        <f t="shared" si="8"/>
      </c>
      <c r="AM52" s="163">
        <f t="shared" si="8"/>
      </c>
      <c r="AN52" s="163">
        <f t="shared" si="8"/>
      </c>
      <c r="AO52" s="163">
        <f t="shared" si="8"/>
      </c>
      <c r="AP52" s="163">
        <f t="shared" si="8"/>
      </c>
      <c r="AQ52" s="163">
        <f t="shared" si="8"/>
      </c>
      <c r="AR52" s="163">
        <f t="shared" si="8"/>
      </c>
      <c r="AS52" s="163">
        <f t="shared" si="8"/>
      </c>
      <c r="AT52" s="163">
        <f t="shared" si="8"/>
      </c>
      <c r="AU52" s="163">
        <f t="shared" si="8"/>
      </c>
      <c r="AV52" s="163">
        <f>SUM(F52:AU52)</f>
        <v>0</v>
      </c>
      <c r="AW52" s="163">
        <f>AV52+'11'!AW52</f>
        <v>0</v>
      </c>
      <c r="AX52" s="163"/>
      <c r="AY52" s="163"/>
      <c r="AZ52" s="163"/>
      <c r="BA52" s="163"/>
      <c r="BB52" s="163"/>
      <c r="BC52" s="163"/>
      <c r="BD52" s="127" t="s">
        <v>179</v>
      </c>
      <c r="BE52" s="127" t="e">
        <f>BD50/BE51</f>
        <v>#DIV/0!</v>
      </c>
    </row>
    <row r="53" spans="6:49" ht="12.75" thickTop="1">
      <c r="F53" s="127">
        <f>IF(AND(F51&lt;8,F51&gt;0),1,"")</f>
      </c>
      <c r="G53" s="127">
        <f aca="true" t="shared" si="9" ref="G53:AU53">IF(AND(G51&lt;8,G51&gt;0),1,"")</f>
      </c>
      <c r="H53" s="127">
        <f t="shared" si="9"/>
      </c>
      <c r="I53" s="127">
        <f t="shared" si="9"/>
      </c>
      <c r="J53" s="127">
        <f t="shared" si="9"/>
      </c>
      <c r="K53" s="127">
        <f t="shared" si="9"/>
      </c>
      <c r="L53" s="127">
        <f t="shared" si="9"/>
      </c>
      <c r="M53" s="127">
        <f t="shared" si="9"/>
      </c>
      <c r="N53" s="127">
        <f t="shared" si="9"/>
      </c>
      <c r="O53" s="127">
        <f t="shared" si="9"/>
      </c>
      <c r="P53" s="127">
        <f t="shared" si="9"/>
      </c>
      <c r="Q53" s="127">
        <f t="shared" si="9"/>
      </c>
      <c r="R53" s="127">
        <f t="shared" si="9"/>
      </c>
      <c r="S53" s="127">
        <f t="shared" si="9"/>
      </c>
      <c r="T53" s="127">
        <f t="shared" si="9"/>
      </c>
      <c r="U53" s="127">
        <f t="shared" si="9"/>
      </c>
      <c r="V53" s="127">
        <f t="shared" si="9"/>
      </c>
      <c r="W53" s="127">
        <f t="shared" si="9"/>
      </c>
      <c r="X53" s="127">
        <f t="shared" si="9"/>
      </c>
      <c r="Y53" s="127">
        <f t="shared" si="9"/>
      </c>
      <c r="Z53" s="127">
        <f t="shared" si="9"/>
      </c>
      <c r="AA53" s="127">
        <f t="shared" si="9"/>
      </c>
      <c r="AB53" s="127">
        <f t="shared" si="9"/>
      </c>
      <c r="AC53" s="127">
        <f t="shared" si="9"/>
      </c>
      <c r="AD53" s="127">
        <f t="shared" si="9"/>
      </c>
      <c r="AE53" s="127">
        <f t="shared" si="9"/>
      </c>
      <c r="AF53" s="127">
        <f t="shared" si="9"/>
      </c>
      <c r="AG53" s="127">
        <f t="shared" si="9"/>
      </c>
      <c r="AH53" s="127">
        <f t="shared" si="9"/>
      </c>
      <c r="AI53" s="127">
        <f t="shared" si="9"/>
      </c>
      <c r="AJ53" s="127">
        <f t="shared" si="9"/>
      </c>
      <c r="AK53" s="127">
        <f t="shared" si="9"/>
      </c>
      <c r="AL53" s="127">
        <f t="shared" si="9"/>
      </c>
      <c r="AM53" s="127">
        <f t="shared" si="9"/>
      </c>
      <c r="AN53" s="127">
        <f t="shared" si="9"/>
      </c>
      <c r="AO53" s="127">
        <f t="shared" si="9"/>
      </c>
      <c r="AP53" s="127">
        <f t="shared" si="9"/>
      </c>
      <c r="AQ53" s="127">
        <f t="shared" si="9"/>
      </c>
      <c r="AR53" s="127">
        <f t="shared" si="9"/>
      </c>
      <c r="AS53" s="127">
        <f t="shared" si="9"/>
      </c>
      <c r="AT53" s="127">
        <f t="shared" si="9"/>
      </c>
      <c r="AU53" s="127">
        <f t="shared" si="9"/>
      </c>
      <c r="AV53" s="127">
        <f>SUM(F53:AU53)</f>
        <v>0</v>
      </c>
      <c r="AW53" s="127">
        <f>AV53+'11'!AW53</f>
        <v>0</v>
      </c>
    </row>
    <row r="58" spans="17:50" ht="12"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7:50" ht="12"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7:50" ht="12"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7:50" ht="12"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7:50" ht="12"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7:50" ht="12"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7:50" ht="12"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7:50" ht="12"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7:50" ht="12"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7:50" ht="12"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7:50" ht="12"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7:50" ht="12"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7:50" ht="12"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7:50" ht="12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7:50" ht="12"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</sheetData>
  <sheetProtection sheet="1" objects="1" scenarios="1"/>
  <mergeCells count="170">
    <mergeCell ref="AZ25:BA25"/>
    <mergeCell ref="AX24:AY24"/>
    <mergeCell ref="AZ24:BA24"/>
    <mergeCell ref="AV23:AW23"/>
    <mergeCell ref="AZ23:BA23"/>
    <mergeCell ref="AX23:AY23"/>
    <mergeCell ref="AX25:AY25"/>
    <mergeCell ref="BC9:BC11"/>
    <mergeCell ref="AV9:AV11"/>
    <mergeCell ref="F17:AU18"/>
    <mergeCell ref="BB15:BC15"/>
    <mergeCell ref="BB14:BC14"/>
    <mergeCell ref="BB13:BC13"/>
    <mergeCell ref="AV18:AW18"/>
    <mergeCell ref="BB12:BC12"/>
    <mergeCell ref="BB18:BC18"/>
    <mergeCell ref="AZ12:BA12"/>
    <mergeCell ref="AX19:AY19"/>
    <mergeCell ref="AZ22:BA22"/>
    <mergeCell ref="AV22:AW22"/>
    <mergeCell ref="AZ20:BA20"/>
    <mergeCell ref="AX20:AY20"/>
    <mergeCell ref="AV19:AW19"/>
    <mergeCell ref="AV21:AW21"/>
    <mergeCell ref="AX21:AY21"/>
    <mergeCell ref="AZ21:BA21"/>
    <mergeCell ref="AX22:AY22"/>
    <mergeCell ref="A10:A11"/>
    <mergeCell ref="B9:E9"/>
    <mergeCell ref="AW9:BB10"/>
    <mergeCell ref="AW11:BB11"/>
    <mergeCell ref="AV17:BC17"/>
    <mergeCell ref="AZ18:BA18"/>
    <mergeCell ref="AX18:AY18"/>
    <mergeCell ref="AZ13:BA13"/>
    <mergeCell ref="AZ14:BA14"/>
    <mergeCell ref="AV16:BC16"/>
    <mergeCell ref="AZ15:BA15"/>
    <mergeCell ref="BB23:BC23"/>
    <mergeCell ref="BB19:BC19"/>
    <mergeCell ref="BB20:BC20"/>
    <mergeCell ref="BB22:BC22"/>
    <mergeCell ref="BB21:BC21"/>
    <mergeCell ref="AZ26:BA26"/>
    <mergeCell ref="BB26:BC26"/>
    <mergeCell ref="BB24:BC24"/>
    <mergeCell ref="AZ29:BA29"/>
    <mergeCell ref="BB29:BC29"/>
    <mergeCell ref="AZ28:BA28"/>
    <mergeCell ref="BB28:BC28"/>
    <mergeCell ref="AZ27:BA27"/>
    <mergeCell ref="BB27:BC27"/>
    <mergeCell ref="BB25:BC25"/>
    <mergeCell ref="AZ30:BA30"/>
    <mergeCell ref="BB30:BC30"/>
    <mergeCell ref="AZ31:BA31"/>
    <mergeCell ref="BB31:BC31"/>
    <mergeCell ref="AZ32:BA32"/>
    <mergeCell ref="BB32:BC32"/>
    <mergeCell ref="AZ33:BA33"/>
    <mergeCell ref="BB33:BC33"/>
    <mergeCell ref="AZ34:BA34"/>
    <mergeCell ref="BB34:BC34"/>
    <mergeCell ref="AZ35:BA35"/>
    <mergeCell ref="BB35:BC35"/>
    <mergeCell ref="AZ36:BA36"/>
    <mergeCell ref="BB36:BC36"/>
    <mergeCell ref="AZ37:BA37"/>
    <mergeCell ref="BB37:BC37"/>
    <mergeCell ref="AZ38:BA38"/>
    <mergeCell ref="BB38:BC38"/>
    <mergeCell ref="AZ39:BA39"/>
    <mergeCell ref="BB39:BC39"/>
    <mergeCell ref="AZ40:BA40"/>
    <mergeCell ref="BB40:BC40"/>
    <mergeCell ref="AZ41:BA41"/>
    <mergeCell ref="BB41:BC41"/>
    <mergeCell ref="AZ42:BA42"/>
    <mergeCell ref="BB42:BC42"/>
    <mergeCell ref="AZ43:BA43"/>
    <mergeCell ref="BB43:BC43"/>
    <mergeCell ref="BB46:BC46"/>
    <mergeCell ref="AZ47:BA47"/>
    <mergeCell ref="BB47:BC47"/>
    <mergeCell ref="AZ44:BA44"/>
    <mergeCell ref="BB44:BC44"/>
    <mergeCell ref="AZ45:BA45"/>
    <mergeCell ref="BB45:BC45"/>
    <mergeCell ref="AZ50:BA50"/>
    <mergeCell ref="BB50:BC50"/>
    <mergeCell ref="AZ19:BA19"/>
    <mergeCell ref="AV20:AW20"/>
    <mergeCell ref="AZ48:BA48"/>
    <mergeCell ref="BB48:BC48"/>
    <mergeCell ref="AZ49:BA49"/>
    <mergeCell ref="BB49:BC49"/>
    <mergeCell ref="AZ46:BA46"/>
    <mergeCell ref="AV24:AW24"/>
    <mergeCell ref="AV26:AW26"/>
    <mergeCell ref="AV27:AW27"/>
    <mergeCell ref="AV28:AW28"/>
    <mergeCell ref="AV29:AW29"/>
    <mergeCell ref="AV30:AW30"/>
    <mergeCell ref="AV31:AW31"/>
    <mergeCell ref="AV32:AW32"/>
    <mergeCell ref="AV33:AW33"/>
    <mergeCell ref="AV38:AW38"/>
    <mergeCell ref="AV39:AW39"/>
    <mergeCell ref="AV34:AW34"/>
    <mergeCell ref="AV35:AW35"/>
    <mergeCell ref="AV36:AW36"/>
    <mergeCell ref="AV37:AW37"/>
    <mergeCell ref="AV47:AW47"/>
    <mergeCell ref="AV48:AW48"/>
    <mergeCell ref="AV42:AW42"/>
    <mergeCell ref="AV43:AW43"/>
    <mergeCell ref="AV44:AW44"/>
    <mergeCell ref="AV45:AW45"/>
    <mergeCell ref="AX28:AY28"/>
    <mergeCell ref="AX29:AY29"/>
    <mergeCell ref="AX30:AY30"/>
    <mergeCell ref="AX31:AY31"/>
    <mergeCell ref="AX26:AY26"/>
    <mergeCell ref="A25:AW25"/>
    <mergeCell ref="AO16:AU16"/>
    <mergeCell ref="AX42:AY42"/>
    <mergeCell ref="AA16:AG16"/>
    <mergeCell ref="AH16:AN16"/>
    <mergeCell ref="A16:E16"/>
    <mergeCell ref="C17:C18"/>
    <mergeCell ref="D17:D18"/>
    <mergeCell ref="AX27:AY27"/>
    <mergeCell ref="AX38:AY38"/>
    <mergeCell ref="AX39:AY39"/>
    <mergeCell ref="AX37:AY37"/>
    <mergeCell ref="AX41:AY41"/>
    <mergeCell ref="AX32:AY32"/>
    <mergeCell ref="AX33:AY33"/>
    <mergeCell ref="AX34:AY34"/>
    <mergeCell ref="AX35:AY35"/>
    <mergeCell ref="A51:B52"/>
    <mergeCell ref="C51:D52"/>
    <mergeCell ref="AX44:AY44"/>
    <mergeCell ref="AX40:AY40"/>
    <mergeCell ref="AV50:AW50"/>
    <mergeCell ref="AV49:AW49"/>
    <mergeCell ref="AV40:AW40"/>
    <mergeCell ref="AV41:AW41"/>
    <mergeCell ref="AX43:AY43"/>
    <mergeCell ref="AV46:AW46"/>
    <mergeCell ref="A15:E15"/>
    <mergeCell ref="F16:L16"/>
    <mergeCell ref="AX50:AY50"/>
    <mergeCell ref="AX46:AY46"/>
    <mergeCell ref="T16:Z16"/>
    <mergeCell ref="M16:S16"/>
    <mergeCell ref="AX47:AY47"/>
    <mergeCell ref="AX48:AY48"/>
    <mergeCell ref="AX49:AY49"/>
    <mergeCell ref="AX36:AY36"/>
    <mergeCell ref="A14:E14"/>
    <mergeCell ref="AX45:AY45"/>
    <mergeCell ref="A6:A7"/>
    <mergeCell ref="A17:A18"/>
    <mergeCell ref="B17:B18"/>
    <mergeCell ref="A13:E13"/>
    <mergeCell ref="A12:E12"/>
    <mergeCell ref="B11:E11"/>
    <mergeCell ref="B10:E10"/>
    <mergeCell ref="E17:E18"/>
  </mergeCells>
  <printOptions/>
  <pageMargins left="0.5905511811023623" right="0.35433070866141736" top="0.4330708661417323" bottom="0.35433070866141736" header="0.31496062992125984" footer="0.11811023622047245"/>
  <pageSetup fitToHeight="1" fitToWidth="1" horizontalDpi="600" verticalDpi="600" orientation="landscape" paperSize="9" scale="73"/>
  <headerFooter alignWithMargins="0">
    <oddFooter>&amp;C&amp;8 30.82.321 d -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BE72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2" width="11.625" style="11" customWidth="1"/>
    <col min="3" max="3" width="3.125" style="12" customWidth="1"/>
    <col min="4" max="4" width="2.625" style="11" customWidth="1"/>
    <col min="5" max="5" width="3.125" style="11" customWidth="1"/>
    <col min="6" max="14" width="2.625" style="11" customWidth="1"/>
    <col min="15" max="50" width="2.625" style="12" customWidth="1"/>
    <col min="51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B1" s="1"/>
      <c r="C1" s="2"/>
      <c r="D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1:55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40.5" customHeight="1">
      <c r="A4" s="1"/>
      <c r="B4" s="1"/>
      <c r="C4" s="2"/>
      <c r="D4" s="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4" s="3" customFormat="1" ht="20.25" customHeight="1">
      <c r="A5" s="9" t="s">
        <v>143</v>
      </c>
      <c r="B5" s="9"/>
      <c r="C5" s="10"/>
      <c r="D5" s="9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5" s="3" customFormat="1" ht="15" customHeight="1">
      <c r="A6" s="601" t="s">
        <v>214</v>
      </c>
      <c r="B6" s="9"/>
      <c r="C6" s="10"/>
      <c r="D6" s="9"/>
      <c r="E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7.25" customHeight="1">
      <c r="A7" s="601"/>
      <c r="B7" s="9"/>
      <c r="C7" s="10"/>
      <c r="D7" s="9"/>
      <c r="E7" s="9"/>
      <c r="O7" s="1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1" ht="6" customHeight="1" thickBot="1">
      <c r="A8" s="13"/>
      <c r="O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72" t="s">
        <v>161</v>
      </c>
      <c r="B9" s="423" t="s">
        <v>29</v>
      </c>
      <c r="C9" s="406"/>
      <c r="D9" s="406"/>
      <c r="E9" s="407"/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723"/>
      <c r="AW9" s="348" t="s">
        <v>45</v>
      </c>
      <c r="AX9" s="349"/>
      <c r="AY9" s="349"/>
      <c r="AZ9" s="349"/>
      <c r="BA9" s="349"/>
      <c r="BB9" s="350"/>
      <c r="BC9" s="720"/>
    </row>
    <row r="10" spans="1:55" ht="12.75" customHeight="1">
      <c r="A10" s="712">
        <f>IF(1!A10="","",IF(F11&lt;'12'!F11,'12'!A10+1,'12'!A10))</f>
      </c>
      <c r="B10" s="424" t="s">
        <v>30</v>
      </c>
      <c r="C10" s="425"/>
      <c r="D10" s="425"/>
      <c r="E10" s="426"/>
      <c r="F10" s="111" t="e">
        <f>IF('12'!M10="",IF(OR(AND(OR('12'!L11=1,'12'!L11=5,'12'!L11=7,'12'!L11=8,'12'!L11=10,'12'!L11=12),'12'!L10&gt;30),AND(OR('12'!L11=9,'12'!L11=11),'12'!L10&gt;29)),1,'12'!L10+1),IF('12'!T10="",IF(OR(AND(OR('12'!S11=1,'12'!S11=5,'12'!S11=7,'12'!S11=8,'12'!S11=10,'12'!S11=12),'12'!S10&gt;30),AND(OR('12'!S11=9,'12'!S11=11),'12'!S10&gt;29)),1,'12'!S10+1),IF('12'!AA10="",IF(OR(AND(OR('12'!Z11=1,'12'!Z11=5,'12'!Z11=7,'12'!Z11=8,'12'!Z11=10,'12'!Z11=12),'12'!Z10&gt;30),AND(OR('12'!Z11=9,'12'!Z11=11),'12'!Z10&gt;29)),1,'12'!Z10+1),IF('12'!AH10="",IF(OR(AND(OR('12'!AG11=1,'12'!AG11=5,'12'!AG11=7,'12'!AG11=8,'12'!AG11=10,'12'!AG11=12),'12'!AG10&gt;30),AND(OR('12'!AG11=9,'12'!AG11=11),'12'!AG10&gt;29)),1,'12'!AG10+1),IF('12'!AO10="",IF(AND(OR('12'!AN11=1,'12'!AN11=5,'12'!AN11=7,'12'!AN11=8,'12'!AN11=10,'12'!AN11=12),'12'!AN10&gt;30),1,IF(AND('12'!AN11=11,'12'!AN10&gt;29),1,'12'!AN10+1)))))))</f>
        <v>#VALUE!</v>
      </c>
      <c r="G10" s="111" t="e">
        <f>IF(F10="","",IF(F11=2,IF(F10&lt;28,IF(1!$L10&gt;0,F10+1,""),1),IF(OR(F11=4,F11=6,F11=9,F11=11),IF(F10&lt;30,IF(1!$L10&gt;0,F10+1,""),1),IF(F10&lt;31,IF(1!$L10&gt;0,F10+1,""),1))))</f>
        <v>#VALUE!</v>
      </c>
      <c r="H10" s="111" t="e">
        <f>IF(G10="","",IF(G11=2,IF(G10&lt;28,IF(1!$L10&gt;0,G10+1,""),1),IF(OR(G11=4,G11=6,G11=9,G11=11),IF(G10&lt;30,IF(1!$L10&gt;0,G10+1,""),1),IF(G10&lt;31,IF(1!$L10&gt;0,G10+1,""),1))))</f>
        <v>#VALUE!</v>
      </c>
      <c r="I10" s="111" t="e">
        <f>IF(H10="","",IF(H11=2,IF(H10&lt;28,IF(1!$L10&gt;0,H10+1,""),1),IF(OR(H11=4,H11=6,H11=9,H11=11),IF(H10&lt;30,IF(1!$L10&gt;0,H10+1,""),1),IF(H10&lt;31,IF(1!$L10&gt;0,H10+1,""),1))))</f>
        <v>#VALUE!</v>
      </c>
      <c r="J10" s="111" t="e">
        <f>IF(I10="","",IF(I11=2,IF(I10&lt;28,IF(1!$L10&gt;0,I10+1,""),1),IF(OR(I11=4,I11=6,I11=9,I11=11),IF(I10&lt;30,IF(1!$L10&gt;0,I10+1,""),1),IF(I10&lt;31,IF(1!$L10&gt;0,I10+1,""),1))))</f>
        <v>#VALUE!</v>
      </c>
      <c r="K10" s="111" t="e">
        <f>IF(J10="","",IF(J11=2,IF(J10&lt;28,IF(1!$L10&gt;0,J10+1,""),1),IF(OR(J11=4,J11=6,J11=9,J11=11),IF(J10&lt;30,IF(1!$L10&gt;0,J10+1,""),1),IF(J10&lt;31,IF(1!$L10&gt;0,J10+1,""),1))))</f>
        <v>#VALUE!</v>
      </c>
      <c r="L10" s="111" t="e">
        <f>IF(K10="","",IF(K11=2,IF(K10&lt;28,IF(1!$L10&gt;0,K10+1,""),1),IF(OR(K11=4,K11=6,K11=9,K11=11),IF(K10&lt;30,IF(1!$L10&gt;0,K10+1,""),1),IF(K10&lt;31,IF(1!$L10&gt;0,K10+1,""),1))))</f>
        <v>#VALUE!</v>
      </c>
      <c r="M10" s="112" t="e">
        <f>IF(AND(OR(L10="",L10&gt;(1!R6-1)),1!Y6=1),"",IF(AND(OR(L11=4,L11=6,L11=9,L11=11),L10=30),"",IF(AND(OR(L11=1,L11=3,L11=5,L11=7,L11=8,L11=10,L11=12),L10=31),"",IF(L10&gt;E10,IF(L11=2,IF(L10&lt;28,IF($K10&gt;0,L10+1,""),1),IF(OR(L11=4,L11=6,L11=9,L11=11),IF(L10&lt;30,IF($K10&gt;0,L10+1,""),1),IF(L10&lt;31,IF($K10&gt;0,L10+1,""),1))),""))))</f>
        <v>#VALUE!</v>
      </c>
      <c r="N10" s="111" t="e">
        <f>IF(M10="","",IF(M11=2,IF(M10&lt;28,IF(1!$L10&gt;0,M10+1,""),1),IF(OR(M11=4,M11=6,M11=9,M11=11),IF(M10&lt;30,IF(1!$L10&gt;0,M10+1,""),1),IF(M10&lt;31,IF(1!$L10&gt;0,M10+1,""),1))))</f>
        <v>#VALUE!</v>
      </c>
      <c r="O10" s="111" t="e">
        <f>IF(N10="","",IF(N11=2,IF(N10&lt;28,IF(1!$L10&gt;0,N10+1,""),1),IF(OR(N11=4,N11=6,N11=9,N11=11),IF(N10&lt;30,IF(1!$L10&gt;0,N10+1,""),1),IF(N10&lt;31,IF(1!$L10&gt;0,N10+1,""),1))))</f>
        <v>#VALUE!</v>
      </c>
      <c r="P10" s="111" t="e">
        <f>IF(O10="","",IF(O11=2,IF(O10&lt;28,IF(1!$L10&gt;0,O10+1,""),1),IF(OR(O11=4,O11=6,O11=9,O11=11),IF(O10&lt;30,IF(1!$L10&gt;0,O10+1,""),1),IF(O10&lt;31,IF(1!$L10&gt;0,O10+1,""),1))))</f>
        <v>#VALUE!</v>
      </c>
      <c r="Q10" s="111" t="e">
        <f>IF(P10="","",IF(P11=2,IF(P10&lt;28,IF(1!$L10&gt;0,P10+1,""),1),IF(OR(P11=4,P11=6,P11=9,P11=11),IF(P10&lt;30,IF(1!$L10&gt;0,P10+1,""),1),IF(P10&lt;31,IF(1!$L10&gt;0,P10+1,""),1))))</f>
        <v>#VALUE!</v>
      </c>
      <c r="R10" s="111" t="e">
        <f>IF(Q10="","",IF(Q11=2,IF(Q10&lt;28,IF(1!$L10&gt;0,Q10+1,""),1),IF(OR(Q11=4,Q11=6,Q11=9,Q11=11),IF(Q10&lt;30,IF(1!$L10&gt;0,Q10+1,""),1),IF(Q10&lt;31,IF(1!$L10&gt;0,Q10+1,""),1))))</f>
        <v>#VALUE!</v>
      </c>
      <c r="S10" s="111" t="e">
        <f>IF(R10="","",IF(R11=2,IF(R10&lt;28,IF(1!$L10&gt;0,R10+1,""),1),IF(OR(R11=4,R11=6,R11=9,R11=11),IF(R10&lt;30,IF(1!$L10&gt;0,R10+1,""),1),IF(R10&lt;31,IF(1!$L10&gt;0,R10+1,""),1))))</f>
        <v>#VALUE!</v>
      </c>
      <c r="T10" s="112" t="e">
        <f>IF(AND(OR(S10="",S10&gt;(1!R6-1)),1!Y6=1),"",IF(AND(OR(S11=4,S11=6,S11=9,S11=11),S10=30),"",IF(AND(OR(S11=1,S11=3,S11=5,S11=7,S11=8,S11=10,S11=12),S10=31),"",IF(S10&gt;L10,IF(S11=2,IF(S10&lt;28,IF($K10&gt;0,S10+1,""),1),IF(OR(S11=4,S11=6,S11=9,S11=11),IF(S10&lt;30,IF($K10&gt;0,S10+1,""),1),IF(S10&lt;31,IF($K10&gt;0,S10+1,""),1))),""))))</f>
        <v>#VALUE!</v>
      </c>
      <c r="U10" s="111" t="e">
        <f>IF(T10="","",IF(T11=2,IF(T10&lt;28,IF(1!$L10&gt;0,T10+1,""),1),IF(OR(T11=4,T11=6,T11=9,T11=11),IF(T10&lt;30,IF(1!$L10&gt;0,T10+1,""),1),IF(T10&lt;31,IF(1!$L10&gt;0,T10+1,""),1))))</f>
        <v>#VALUE!</v>
      </c>
      <c r="V10" s="111" t="e">
        <f>IF(U10="","",IF(U11=2,IF(U10&lt;28,IF(1!$L10&gt;0,U10+1,""),1),IF(OR(U11=4,U11=6,U11=9,U11=11),IF(U10&lt;30,IF(1!$L10&gt;0,U10+1,""),1),IF(U10&lt;31,IF(1!$L10&gt;0,U10+1,""),1))))</f>
        <v>#VALUE!</v>
      </c>
      <c r="W10" s="111" t="e">
        <f>IF(V10="","",IF(V11=2,IF(V10&lt;28,IF(1!$L10&gt;0,V10+1,""),1),IF(OR(V11=4,V11=6,V11=9,V11=11),IF(V10&lt;30,IF(1!$L10&gt;0,V10+1,""),1),IF(V10&lt;31,IF(1!$L10&gt;0,V10+1,""),1))))</f>
        <v>#VALUE!</v>
      </c>
      <c r="X10" s="111" t="e">
        <f>IF(W10="","",IF(W11=2,IF(W10&lt;28,IF(1!$L10&gt;0,W10+1,""),1),IF(OR(W11=4,W11=6,W11=9,W11=11),IF(W10&lt;30,IF(1!$L10&gt;0,W10+1,""),1),IF(W10&lt;31,IF(1!$L10&gt;0,W10+1,""),1))))</f>
        <v>#VALUE!</v>
      </c>
      <c r="Y10" s="111" t="e">
        <f>IF(X10="","",IF(X11=2,IF(X10&lt;28,IF(1!$L10&gt;0,X10+1,""),1),IF(OR(X11=4,X11=6,X11=9,X11=11),IF(X10&lt;30,IF(1!$L10&gt;0,X10+1,""),1),IF(X10&lt;31,IF(1!$L10&gt;0,X10+1,""),1))))</f>
        <v>#VALUE!</v>
      </c>
      <c r="Z10" s="111" t="e">
        <f>IF(Y10="","",IF(Y11=2,IF(Y10&lt;28,IF(1!$L10&gt;0,Y10+1,""),1),IF(OR(Y11=4,Y11=6,Y11=9,Y11=11),IF(Y10&lt;30,IF(1!$L10&gt;0,Y10+1,""),1),IF(Y10&lt;31,IF(1!$L10&gt;0,Y10+1,""),1))))</f>
        <v>#VALUE!</v>
      </c>
      <c r="AA10" s="112" t="e">
        <f>IF(AND(OR(Z10="",Z10&gt;(1!R6-1)),1!Y6=1),"",IF(AND(OR(Z11=4,Z11=6,Z11=9,Z11=11),Z10=30),"",IF(AND(OR(Z11=1,Z11=3,Z11=5,Z11=7,Z11=8,Z11=10,Z11=12),Z10=31),"",IF(Z10&gt;S10,IF(Z11=2,IF(Z10&lt;28,IF($K10&gt;0,Z10+1,""),1),IF(OR(Z11=4,Z11=6,Z11=9,Z11=11),IF(Z10&lt;30,IF($K10&gt;0,Z10+1,""),1),IF(Z10&lt;31,IF($K10&gt;0,Z10+1,""),1))),""))))</f>
        <v>#VALUE!</v>
      </c>
      <c r="AB10" s="111" t="e">
        <f>IF(AA10="","",IF(AA11=2,IF(AA10&lt;28,IF(1!$L10&gt;0,AA10+1,""),1),IF(OR(AA11=4,AA11=6,AA11=9,AA11=11),IF(AA10&lt;30,IF(1!$L10&gt;0,AA10+1,""),1),IF(AA10&lt;31,IF(1!$L10&gt;0,AA10+1,""),1))))</f>
        <v>#VALUE!</v>
      </c>
      <c r="AC10" s="111" t="e">
        <f>IF(AB10="","",IF(AB11=2,IF(AB10&lt;28,IF(1!$L10&gt;0,AB10+1,""),1),IF(OR(AB11=4,AB11=6,AB11=9,AB11=11),IF(AB10&lt;30,IF(1!$L10&gt;0,AB10+1,""),1),IF(AB10&lt;31,IF(1!$L10&gt;0,AB10+1,""),1))))</f>
        <v>#VALUE!</v>
      </c>
      <c r="AD10" s="111" t="e">
        <f>IF(AC10="","",IF(AC11=2,IF(AC10&lt;28,IF(1!$L10&gt;0,AC10+1,""),1),IF(OR(AC11=4,AC11=6,AC11=9,AC11=11),IF(AC10&lt;30,IF(1!$L10&gt;0,AC10+1,""),1),IF(AC10&lt;31,IF(1!$L10&gt;0,AC10+1,""),1))))</f>
        <v>#VALUE!</v>
      </c>
      <c r="AE10" s="111" t="e">
        <f>IF(AD10="","",IF(AD11=2,IF(AD10&lt;28,IF(1!$L10&gt;0,AD10+1,""),1),IF(OR(AD11=4,AD11=6,AD11=9,AD11=11),IF(AD10&lt;30,IF(1!$L10&gt;0,AD10+1,""),1),IF(AD10&lt;31,IF(1!$L10&gt;0,AD10+1,""),1))))</f>
        <v>#VALUE!</v>
      </c>
      <c r="AF10" s="111" t="e">
        <f>IF(AE10="","",IF(AE11=2,IF(AE10&lt;28,IF(1!$L10&gt;0,AE10+1,""),1),IF(OR(AE11=4,AE11=6,AE11=9,AE11=11),IF(AE10&lt;30,IF(1!$L10&gt;0,AE10+1,""),1),IF(AE10&lt;31,IF(1!$L10&gt;0,AE10+1,""),1))))</f>
        <v>#VALUE!</v>
      </c>
      <c r="AG10" s="111" t="e">
        <f>IF(AF10="","",IF(AF11=2,IF(AF10&lt;28,IF(1!$L10&gt;0,AF10+1,""),1),IF(OR(AF11=4,AF11=6,AF11=9,AF11=11),IF(AF10&lt;30,IF(1!$L10&gt;0,AF10+1,""),1),IF(AF10&lt;31,IF(1!$L10&gt;0,AF10+1,""),1))))</f>
        <v>#VALUE!</v>
      </c>
      <c r="AH10" s="112" t="e">
        <f>IF(AND(OR(AG10="",AG10&gt;(1!R6-1)),1!Y6=1),"",IF(AND(OR(AG11=4,AG11=6,AG11=9,AG11=11),AG10=30),"",IF(AND(OR(AG11=1,AG11=3,AG11=5,AG11=7,AG11=8,AG11=10,AG11=12),AG10=31),"",IF(AG10&gt;Z10,IF(AG11=2,IF(AG10&lt;28,IF($K10&gt;0,AG10+1,""),1),IF(OR(AG11=4,AG11=6,AG11=9,AG11=11),IF(AG10&lt;30,IF($K10&gt;0,AG10+1,""),1),IF(AG10&lt;31,IF($K10&gt;0,AG10+1,""),1))),""))))</f>
        <v>#VALUE!</v>
      </c>
      <c r="AI10" s="111" t="e">
        <f>IF(AH10="","",IF(AH11=2,IF(AH10&lt;28,IF(1!$L10&gt;0,AH10+1,""),1),IF(OR(AH11=4,AH11=6,AH11=9,AH11=11),IF(AH10&lt;30,IF(1!$L10&gt;0,AH10+1,""),1),IF(AH10&lt;31,IF(1!$L10&gt;0,AH10+1,""),1))))</f>
        <v>#VALUE!</v>
      </c>
      <c r="AJ10" s="111" t="e">
        <f>IF(AI10="","",IF(AI11=2,IF(AI10&lt;28,IF(1!$L10&gt;0,AI10+1,""),1),IF(OR(AI11=4,AI11=6,AI11=9,AI11=11),IF(AI10&lt;30,IF(1!$L10&gt;0,AI10+1,""),1),IF(AI10&lt;31,IF(1!$L10&gt;0,AI10+1,""),1))))</f>
        <v>#VALUE!</v>
      </c>
      <c r="AK10" s="111" t="e">
        <f>IF(AJ10="","",IF(AJ11=2,IF(AJ10&lt;28,IF(1!$L10&gt;0,AJ10+1,""),1),IF(OR(AJ11=4,AJ11=6,AJ11=9,AJ11=11),IF(AJ10&lt;30,IF(1!$L10&gt;0,AJ10+1,""),1),IF(AJ10&lt;31,IF(1!$L10&gt;0,AJ10+1,""),1))))</f>
        <v>#VALUE!</v>
      </c>
      <c r="AL10" s="111" t="e">
        <f>IF(AK10="","",IF(AK11=2,IF(AK10&lt;28,IF(1!$L10&gt;0,AK10+1,""),1),IF(OR(AK11=4,AK11=6,AK11=9,AK11=11),IF(AK10&lt;30,IF(1!$L10&gt;0,AK10+1,""),1),IF(AK10&lt;31,IF(1!$L10&gt;0,AK10+1,""),1))))</f>
        <v>#VALUE!</v>
      </c>
      <c r="AM10" s="111" t="e">
        <f>IF(AL10="","",IF(AL11=2,IF(AL10&lt;28,IF(1!$L10&gt;0,AL10+1,""),1),IF(OR(AL11=4,AL11=6,AL11=9,AL11=11),IF(AL10&lt;30,IF(1!$L10&gt;0,AL10+1,""),1),IF(AL10&lt;31,IF(1!$L10&gt;0,AL10+1,""),1))))</f>
        <v>#VALUE!</v>
      </c>
      <c r="AN10" s="111" t="e">
        <f>IF(AM10="","",IF(AM11=2,IF(AM10&lt;28,IF(1!$L10&gt;0,AM10+1,""),1),IF(OR(AM11=4,AM11=6,AM11=9,AM11=11),IF(AM10&lt;30,IF(1!$L10&gt;0,AM10+1,""),1),IF(AM10&lt;31,IF(1!$L10&gt;0,AM10+1,""),1))))</f>
        <v>#VALUE!</v>
      </c>
      <c r="AO10" s="112" t="e">
        <f>IF(OR(AN10="",AND(AN10&gt;(1!R6-1),1!Y6=1)),"",IF(AND(OR(AN11=4,AN11=6,AN11=9,AN11=11),AN10=30),"",IF(AND(OR(AN11=1,AN11=3,AN11=5,AN11=7,AN11=8,AN11=10,AN11=12),AN10=31),"",IF(AN10&gt;AG10,IF(AN11=2,IF(AN10&lt;28,IF($K10&gt;0,AN10+1,""),1),IF(OR(AN11=4,AN11=6,AN11=9,AN11=11),IF(AN10&lt;30,IF($K10&gt;0,AN10+1,""),1),IF(AN10&lt;31,IF($K10&gt;0,AN10+1,""),1))),""))))</f>
        <v>#VALUE!</v>
      </c>
      <c r="AP10" s="111" t="e">
        <f>IF(AO10="","",IF(AO11=2,IF(AO10&lt;28,IF(1!$L10&gt;0,AO10+1,""),1),IF(OR(AO11=4,AO11=6,AO11=9,AO11=11),IF(AO10&lt;30,IF(1!$L10&gt;0,AO10+1,""),1),IF(AO10&lt;31,IF(1!$L10&gt;0,AO10+1,""),1))))</f>
        <v>#VALUE!</v>
      </c>
      <c r="AQ10" s="111" t="e">
        <f>IF(AP10="","",IF(AP11=2,IF(AP10&lt;28,IF(1!$L10&gt;0,AP10+1,""),1),IF(OR(AP11=4,AP11=6,AP11=9,AP11=11),IF(AP10&lt;30,IF(1!$L10&gt;0,AP10+1,""),1),IF(AP10&lt;31,IF(1!$L10&gt;0,AP10+1,""),1))))</f>
        <v>#VALUE!</v>
      </c>
      <c r="AR10" s="111" t="e">
        <f>IF(AQ10="","",IF(AQ11=2,IF(AQ10&lt;28,IF(1!$L10&gt;0,AQ10+1,""),1),IF(OR(AQ11=4,AQ11=6,AQ11=9,AQ11=11),IF(AQ10&lt;30,IF(1!$L10&gt;0,AQ10+1,""),1),IF(AQ10&lt;31,IF(1!$L10&gt;0,AQ10+1,""),1))))</f>
        <v>#VALUE!</v>
      </c>
      <c r="AS10" s="111" t="e">
        <f>IF(AR10="","",IF(AR11=2,IF(AR10&lt;28,IF(1!$L10&gt;0,AR10+1,""),1),IF(OR(AR11=4,AR11=6,AR11=9,AR11=11),IF(AR10&lt;30,IF(1!$L10&gt;0,AR10+1,""),1),IF(AR10&lt;31,IF(1!$L10&gt;0,AR10+1,""),1))))</f>
        <v>#VALUE!</v>
      </c>
      <c r="AT10" s="111" t="e">
        <f>IF(AS10="","",IF(AS11=2,IF(AS10&lt;28,IF(1!$L10&gt;0,AS10+1,""),1),IF(OR(AS11=4,AS11=6,AS11=9,AS11=11),IF(AS10&lt;30,IF(1!$L10&gt;0,AS10+1,""),1),IF(AS10&lt;31,IF(1!$L10&gt;0,AS10+1,""),1))))</f>
        <v>#VALUE!</v>
      </c>
      <c r="AU10" s="111" t="e">
        <f>IF(AT10="","",IF(AT11=2,IF(AT10&lt;28,IF(1!$L10&gt;0,AT10+1,""),1),IF(OR(AT11=4,AT11=6,AT11=9,AT11=11),IF(AT10&lt;30,IF(1!$L10&gt;0,AT10+1,""),1),IF(AT10&lt;31,IF(1!$L10&gt;0,AT10+1,""),1))))</f>
        <v>#VALUE!</v>
      </c>
      <c r="AV10" s="724"/>
      <c r="AW10" s="351"/>
      <c r="AX10" s="352"/>
      <c r="AY10" s="352"/>
      <c r="AZ10" s="352"/>
      <c r="BA10" s="352"/>
      <c r="BB10" s="353"/>
      <c r="BC10" s="721"/>
    </row>
    <row r="11" spans="1:55" ht="12.75" customHeight="1" thickBot="1">
      <c r="A11" s="713"/>
      <c r="B11" s="427" t="s">
        <v>31</v>
      </c>
      <c r="C11" s="428"/>
      <c r="D11" s="428"/>
      <c r="E11" s="429"/>
      <c r="F11" s="113" t="e">
        <f>IF(F10="","",IF('12'!M11="",IF(F10&gt;'12'!L10,'12'!L11,'12'!L11+1),IF('12'!T11="",IF(F10&gt;'12'!S10,'12'!S11,'12'!S11+1),IF('12'!AA10="",IF(F10&gt;'12'!Z10,'12'!Z11,'12'!Z11+1),IF('12'!AH11="",IF(F10&gt;'12'!AG10,'12'!AG11,'12'!AG11+1),IF('12'!AO11="",IF(F10&gt;'12'!AN10,'12'!AN11,'12'!AN11+1),'12'!AU11+1))))))</f>
        <v>#VALUE!</v>
      </c>
      <c r="G11" s="114" t="e">
        <f aca="true" t="shared" si="0" ref="G11:AU11">IF(G10="","",IF(F11&lt;&gt;"",IF(AND(F10=31,F11=12),1,IF(G10&gt;F10,F11,F11+1))))</f>
        <v>#VALUE!</v>
      </c>
      <c r="H11" s="114" t="e">
        <f t="shared" si="0"/>
        <v>#VALUE!</v>
      </c>
      <c r="I11" s="114" t="e">
        <f t="shared" si="0"/>
        <v>#VALUE!</v>
      </c>
      <c r="J11" s="114" t="e">
        <f t="shared" si="0"/>
        <v>#VALUE!</v>
      </c>
      <c r="K11" s="114" t="e">
        <f t="shared" si="0"/>
        <v>#VALUE!</v>
      </c>
      <c r="L11" s="114" t="e">
        <f t="shared" si="0"/>
        <v>#VALUE!</v>
      </c>
      <c r="M11" s="115" t="e">
        <f t="shared" si="0"/>
        <v>#VALUE!</v>
      </c>
      <c r="N11" s="114" t="e">
        <f t="shared" si="0"/>
        <v>#VALUE!</v>
      </c>
      <c r="O11" s="114" t="e">
        <f t="shared" si="0"/>
        <v>#VALUE!</v>
      </c>
      <c r="P11" s="114" t="e">
        <f t="shared" si="0"/>
        <v>#VALUE!</v>
      </c>
      <c r="Q11" s="114" t="e">
        <f t="shared" si="0"/>
        <v>#VALUE!</v>
      </c>
      <c r="R11" s="114" t="e">
        <f t="shared" si="0"/>
        <v>#VALUE!</v>
      </c>
      <c r="S11" s="116" t="e">
        <f t="shared" si="0"/>
        <v>#VALUE!</v>
      </c>
      <c r="T11" s="115" t="e">
        <f t="shared" si="0"/>
        <v>#VALUE!</v>
      </c>
      <c r="U11" s="114" t="e">
        <f t="shared" si="0"/>
        <v>#VALUE!</v>
      </c>
      <c r="V11" s="114" t="e">
        <f t="shared" si="0"/>
        <v>#VALUE!</v>
      </c>
      <c r="W11" s="114" t="e">
        <f t="shared" si="0"/>
        <v>#VALUE!</v>
      </c>
      <c r="X11" s="114" t="e">
        <f t="shared" si="0"/>
        <v>#VALUE!</v>
      </c>
      <c r="Y11" s="114" t="e">
        <f t="shared" si="0"/>
        <v>#VALUE!</v>
      </c>
      <c r="Z11" s="116" t="e">
        <f t="shared" si="0"/>
        <v>#VALUE!</v>
      </c>
      <c r="AA11" s="115" t="e">
        <f t="shared" si="0"/>
        <v>#VALUE!</v>
      </c>
      <c r="AB11" s="114" t="e">
        <f t="shared" si="0"/>
        <v>#VALUE!</v>
      </c>
      <c r="AC11" s="114" t="e">
        <f t="shared" si="0"/>
        <v>#VALUE!</v>
      </c>
      <c r="AD11" s="114" t="e">
        <f t="shared" si="0"/>
        <v>#VALUE!</v>
      </c>
      <c r="AE11" s="114" t="e">
        <f t="shared" si="0"/>
        <v>#VALUE!</v>
      </c>
      <c r="AF11" s="114" t="e">
        <f t="shared" si="0"/>
        <v>#VALUE!</v>
      </c>
      <c r="AG11" s="116" t="e">
        <f t="shared" si="0"/>
        <v>#VALUE!</v>
      </c>
      <c r="AH11" s="115" t="e">
        <f t="shared" si="0"/>
        <v>#VALUE!</v>
      </c>
      <c r="AI11" s="114" t="e">
        <f t="shared" si="0"/>
        <v>#VALUE!</v>
      </c>
      <c r="AJ11" s="114" t="e">
        <f t="shared" si="0"/>
        <v>#VALUE!</v>
      </c>
      <c r="AK11" s="114" t="e">
        <f t="shared" si="0"/>
        <v>#VALUE!</v>
      </c>
      <c r="AL11" s="114" t="e">
        <f t="shared" si="0"/>
        <v>#VALUE!</v>
      </c>
      <c r="AM11" s="114" t="e">
        <f t="shared" si="0"/>
        <v>#VALUE!</v>
      </c>
      <c r="AN11" s="116" t="e">
        <f t="shared" si="0"/>
        <v>#VALUE!</v>
      </c>
      <c r="AO11" s="115" t="e">
        <f t="shared" si="0"/>
        <v>#VALUE!</v>
      </c>
      <c r="AP11" s="114" t="e">
        <f t="shared" si="0"/>
        <v>#VALUE!</v>
      </c>
      <c r="AQ11" s="114" t="e">
        <f t="shared" si="0"/>
        <v>#VALUE!</v>
      </c>
      <c r="AR11" s="114" t="e">
        <f t="shared" si="0"/>
        <v>#VALUE!</v>
      </c>
      <c r="AS11" s="114" t="e">
        <f t="shared" si="0"/>
        <v>#VALUE!</v>
      </c>
      <c r="AT11" s="114" t="e">
        <f t="shared" si="0"/>
        <v>#VALUE!</v>
      </c>
      <c r="AU11" s="116" t="e">
        <f t="shared" si="0"/>
        <v>#VALUE!</v>
      </c>
      <c r="AV11" s="725"/>
      <c r="AW11" s="354">
        <f>IF(OR(MAX($F$12:$AU$15)&gt;1,MAX($F$19:$AU$24)&gt;1,MAX($F$26:$AU$49)&gt;1),0,IF('12'!AW11&gt;0,IF(SUM(F16:AU16)&gt;0,(IF(F16=1,SUM(F12:L13),0)+IF(M16=1,SUM(M12:S13),0)+IF(T16=1,SUM(T12:Z13),0)+IF(AA16=1,SUM(AA12:AG13),0)+IF(AH16=1,SUM(AH12:AN13),0)+IF(AO16=1,SUM(AO12:AU13),0)+1!BD12+2!BD12+3!BD12+4!BD12+5!BD12+6!BD12+7!BD12+8!BD12+9!BD12+'10'!BD12+'11'!BD12+'12'!BD12)/(SUM(F16:AU16)+1!BD16+2!BD16+3!BD16+4!BD16+5!BD16+6!BD16+7!BD16+8!BD16+9!BD16+'10'!BD16+'11'!BD16+'12'!BD16),'12'!AW11),IF(SUM(F16:AU16)&gt;0,((IF(F16=1,SUM(F12:L13),0)+IF(M16=1,SUM(M12:S13),0)+IF(T16=1,SUM(T12:Z13),0)+IF(AA16=1,SUM(AA12:AG13),0)+IF(AH16=1,SUM(AH12:AN13),0)+IF(AO16=1,SUM(AO12:AU13),0))/SUM(F16:AU16)),'12'!AW11)))</f>
        <v>0</v>
      </c>
      <c r="AX11" s="355"/>
      <c r="AY11" s="355"/>
      <c r="AZ11" s="355"/>
      <c r="BA11" s="355"/>
      <c r="BB11" s="356"/>
      <c r="BC11" s="722"/>
    </row>
    <row r="12" spans="1:56" ht="12.75" customHeight="1" thickTop="1">
      <c r="A12" s="405" t="s">
        <v>34</v>
      </c>
      <c r="B12" s="406"/>
      <c r="C12" s="406"/>
      <c r="D12" s="406"/>
      <c r="E12" s="407"/>
      <c r="F12" s="17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21"/>
      <c r="T12" s="22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21"/>
      <c r="AH12" s="22"/>
      <c r="AI12" s="18"/>
      <c r="AJ12" s="18"/>
      <c r="AK12" s="18"/>
      <c r="AL12" s="18"/>
      <c r="AM12" s="18"/>
      <c r="AN12" s="19"/>
      <c r="AO12" s="20"/>
      <c r="AP12" s="18"/>
      <c r="AQ12" s="18"/>
      <c r="AR12" s="18"/>
      <c r="AS12" s="18"/>
      <c r="AT12" s="18"/>
      <c r="AU12" s="21"/>
      <c r="AV12" s="15" t="s">
        <v>50</v>
      </c>
      <c r="AW12" s="73"/>
      <c r="AX12" s="74"/>
      <c r="AY12" s="74"/>
      <c r="AZ12" s="714">
        <f>IF(OR(MAX($F$12:$AU$15)&gt;1,MAX($F$19:$AU$24)&gt;1,MAX($F$26:$AU$49)&gt;1),0,SUM(F12:AU12))</f>
        <v>0</v>
      </c>
      <c r="BA12" s="715"/>
      <c r="BB12" s="432">
        <f>SUM(F12:AU12)+'12'!BB12</f>
        <v>0</v>
      </c>
      <c r="BC12" s="433"/>
      <c r="BD12" s="127">
        <f>IF(F16=1,SUM(F12:L13),0)+IF(M16=1,SUM(M12:S13),0)+IF(T16=1,SUM(T12:Z13),0)+IF(AA16=1,SUM(AA12:AG13),0)+IF(AH16=1,SUM(AH12:AN13),0)+IF(AO16=1,SUM(AO12:AU13),0)</f>
        <v>0</v>
      </c>
    </row>
    <row r="13" spans="1:56" ht="12.75" customHeight="1" thickBot="1">
      <c r="A13" s="677" t="s">
        <v>35</v>
      </c>
      <c r="B13" s="678"/>
      <c r="C13" s="678"/>
      <c r="D13" s="678"/>
      <c r="E13" s="679"/>
      <c r="F13" s="23"/>
      <c r="G13" s="24"/>
      <c r="H13" s="24"/>
      <c r="I13" s="24"/>
      <c r="J13" s="24"/>
      <c r="K13" s="24"/>
      <c r="L13" s="25"/>
      <c r="M13" s="26"/>
      <c r="N13" s="24"/>
      <c r="O13" s="24"/>
      <c r="P13" s="24"/>
      <c r="Q13" s="24"/>
      <c r="R13" s="24"/>
      <c r="S13" s="27"/>
      <c r="T13" s="28"/>
      <c r="U13" s="24"/>
      <c r="V13" s="24"/>
      <c r="W13" s="24"/>
      <c r="X13" s="24"/>
      <c r="Y13" s="24"/>
      <c r="Z13" s="25"/>
      <c r="AA13" s="26"/>
      <c r="AB13" s="24"/>
      <c r="AC13" s="24"/>
      <c r="AD13" s="24"/>
      <c r="AE13" s="24"/>
      <c r="AF13" s="24"/>
      <c r="AG13" s="27"/>
      <c r="AH13" s="28"/>
      <c r="AI13" s="24"/>
      <c r="AJ13" s="24"/>
      <c r="AK13" s="24"/>
      <c r="AL13" s="24"/>
      <c r="AM13" s="24"/>
      <c r="AN13" s="25"/>
      <c r="AO13" s="26"/>
      <c r="AP13" s="24"/>
      <c r="AQ13" s="24"/>
      <c r="AR13" s="24"/>
      <c r="AS13" s="24"/>
      <c r="AT13" s="24"/>
      <c r="AU13" s="27"/>
      <c r="AV13" s="61" t="s">
        <v>51</v>
      </c>
      <c r="AW13" s="75"/>
      <c r="AX13" s="75"/>
      <c r="AY13" s="75"/>
      <c r="AZ13" s="707">
        <f>IF(OR(MAX($F$12:$AU$15)&gt;1,MAX($F$19:$AU$24)&gt;1,MAX($F$26:$AU$49)&gt;1),0,SUM(F13:AU13))</f>
        <v>0</v>
      </c>
      <c r="BA13" s="708"/>
      <c r="BB13" s="440">
        <f>SUM(F13:AU13)+'12'!BB13</f>
        <v>0</v>
      </c>
      <c r="BC13" s="441"/>
      <c r="BD13" s="127"/>
    </row>
    <row r="14" spans="1:56" ht="13.5" thickBot="1" thickTop="1">
      <c r="A14" s="357" t="s">
        <v>80</v>
      </c>
      <c r="B14" s="358"/>
      <c r="C14" s="358"/>
      <c r="D14" s="358"/>
      <c r="E14" s="522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30"/>
      <c r="R14" s="30"/>
      <c r="S14" s="33"/>
      <c r="T14" s="34"/>
      <c r="U14" s="30"/>
      <c r="V14" s="30"/>
      <c r="W14" s="30"/>
      <c r="X14" s="30"/>
      <c r="Y14" s="30"/>
      <c r="Z14" s="31"/>
      <c r="AA14" s="32"/>
      <c r="AB14" s="30"/>
      <c r="AC14" s="30"/>
      <c r="AD14" s="30"/>
      <c r="AE14" s="30"/>
      <c r="AF14" s="30"/>
      <c r="AG14" s="33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9"/>
      <c r="AV14" s="16" t="s">
        <v>81</v>
      </c>
      <c r="AW14" s="76"/>
      <c r="AX14" s="76"/>
      <c r="AY14" s="76"/>
      <c r="AZ14" s="709">
        <f>IF(OR(MAX($F$12:$AU$15)&gt;1,MAX($F$19:$AU$24)&gt;1,MAX($F$26:$AU$49)&gt;1),0,SUM(F14:AU14))</f>
        <v>0</v>
      </c>
      <c r="BA14" s="710"/>
      <c r="BB14" s="430">
        <f>SUM(F14:AU14)+'12'!BB14</f>
        <v>0</v>
      </c>
      <c r="BC14" s="431"/>
      <c r="BD14" s="127"/>
    </row>
    <row r="15" spans="1:56" ht="13.5" thickBot="1" thickTop="1">
      <c r="A15" s="357" t="s">
        <v>106</v>
      </c>
      <c r="B15" s="358"/>
      <c r="C15" s="358"/>
      <c r="D15" s="358"/>
      <c r="E15" s="52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30"/>
      <c r="R15" s="30"/>
      <c r="S15" s="33"/>
      <c r="T15" s="34"/>
      <c r="U15" s="30"/>
      <c r="V15" s="30"/>
      <c r="W15" s="30"/>
      <c r="X15" s="30"/>
      <c r="Y15" s="30"/>
      <c r="Z15" s="31"/>
      <c r="AA15" s="32"/>
      <c r="AB15" s="30"/>
      <c r="AC15" s="30"/>
      <c r="AD15" s="30"/>
      <c r="AE15" s="30"/>
      <c r="AF15" s="30"/>
      <c r="AG15" s="33"/>
      <c r="AH15" s="35"/>
      <c r="AI15" s="36"/>
      <c r="AJ15" s="36"/>
      <c r="AK15" s="36"/>
      <c r="AL15" s="36"/>
      <c r="AM15" s="36"/>
      <c r="AN15" s="37"/>
      <c r="AO15" s="38"/>
      <c r="AP15" s="36"/>
      <c r="AQ15" s="36"/>
      <c r="AR15" s="36"/>
      <c r="AS15" s="36"/>
      <c r="AT15" s="36"/>
      <c r="AU15" s="39"/>
      <c r="AV15" s="16" t="s">
        <v>111</v>
      </c>
      <c r="AW15" s="76"/>
      <c r="AX15" s="76"/>
      <c r="AY15" s="76"/>
      <c r="AZ15" s="709">
        <f>IF(OR(MAX($F$12:$AU$15)&gt;1,MAX($F$19:$AU$24)&gt;1,MAX($F$26:$AU$49)&gt;1),0,SUM(F15:AU15))</f>
        <v>0</v>
      </c>
      <c r="BA15" s="710"/>
      <c r="BB15" s="430">
        <f>SUM(F15:AU15)+'12'!BB15</f>
        <v>0</v>
      </c>
      <c r="BC15" s="431"/>
      <c r="BD15" s="127"/>
    </row>
    <row r="16" spans="1:56" ht="13.5" thickBot="1" thickTop="1">
      <c r="A16" s="357" t="s">
        <v>44</v>
      </c>
      <c r="B16" s="358"/>
      <c r="C16" s="358"/>
      <c r="D16" s="358"/>
      <c r="E16" s="522"/>
      <c r="F16" s="718">
        <f>IF(SUM(F12:L15)&lt;&gt;0,1,"")</f>
      </c>
      <c r="G16" s="704"/>
      <c r="H16" s="704"/>
      <c r="I16" s="704"/>
      <c r="J16" s="704"/>
      <c r="K16" s="704"/>
      <c r="L16" s="704"/>
      <c r="M16" s="704">
        <f>IF(SUM(M12:S15)&lt;&gt;0,1,"")</f>
      </c>
      <c r="N16" s="704"/>
      <c r="O16" s="704"/>
      <c r="P16" s="704"/>
      <c r="Q16" s="704"/>
      <c r="R16" s="704"/>
      <c r="S16" s="704"/>
      <c r="T16" s="704">
        <f>IF(SUM(T12:Z15)&lt;&gt;0,1,"")</f>
      </c>
      <c r="U16" s="704"/>
      <c r="V16" s="704"/>
      <c r="W16" s="704"/>
      <c r="X16" s="704"/>
      <c r="Y16" s="704"/>
      <c r="Z16" s="704"/>
      <c r="AA16" s="704">
        <f>IF(SUM(AA12:AG15)&lt;&gt;0,1,"")</f>
      </c>
      <c r="AB16" s="704"/>
      <c r="AC16" s="704"/>
      <c r="AD16" s="704"/>
      <c r="AE16" s="704"/>
      <c r="AF16" s="704"/>
      <c r="AG16" s="704"/>
      <c r="AH16" s="704">
        <f>IF(SUM(AH12:AN15)&lt;&gt;0,1,"")</f>
      </c>
      <c r="AI16" s="704"/>
      <c r="AJ16" s="704"/>
      <c r="AK16" s="704"/>
      <c r="AL16" s="704"/>
      <c r="AM16" s="704"/>
      <c r="AN16" s="704"/>
      <c r="AO16" s="704">
        <f>IF(SUM(AO12:AU15)&lt;&gt;0,1,"")</f>
      </c>
      <c r="AP16" s="704"/>
      <c r="AQ16" s="704"/>
      <c r="AR16" s="704"/>
      <c r="AS16" s="704"/>
      <c r="AT16" s="704"/>
      <c r="AU16" s="704"/>
      <c r="AV16" s="726"/>
      <c r="AW16" s="473"/>
      <c r="AX16" s="473"/>
      <c r="AY16" s="473"/>
      <c r="AZ16" s="473"/>
      <c r="BA16" s="473"/>
      <c r="BB16" s="473"/>
      <c r="BC16" s="727"/>
      <c r="BD16" s="127">
        <f>SUM(F16:AU16)</f>
        <v>0</v>
      </c>
    </row>
    <row r="17" spans="1:55" s="67" customFormat="1" ht="12.75" customHeight="1" thickTop="1">
      <c r="A17" s="533" t="s">
        <v>130</v>
      </c>
      <c r="B17" s="337" t="s">
        <v>131</v>
      </c>
      <c r="C17" s="335" t="s">
        <v>18</v>
      </c>
      <c r="D17" s="705" t="s">
        <v>163</v>
      </c>
      <c r="E17" s="573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336"/>
      <c r="C18" s="330"/>
      <c r="D18" s="706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55">
        <f>IF(1!$Y$5=1,"",IF(1!B19&lt;&gt;"",1!B19,""))</f>
      </c>
      <c r="B19" s="97">
        <f>IF(1!$Y$5=1,"",IF(1!C19&lt;&gt;"",1!C19,""))</f>
      </c>
      <c r="C19" s="156">
        <f>IF(1!$Y$5=1,"",IF(1!D19&lt;&gt;"",1!D19,""))</f>
      </c>
      <c r="D19" s="156">
        <f>IF(1!$Y$5=1,"",IF(1!E19&lt;&gt;"",1!E19,""))</f>
      </c>
      <c r="E19" s="78">
        <f>'12'!BB19</f>
        <v>0</v>
      </c>
      <c r="F19" s="12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7">
        <f>IF(OR(MAX($F$12:$AU$15)&gt;1,MAX($F$19:$AU$24)&gt;1,MAX($F$26:$AU$49)&gt;1),0,SUMPRODUCT(F$12:AU$12,F19:AU19)+SUMPRODUCT(F$13:AU$13,F19:AU19)+'12'!AV19)</f>
        <v>0</v>
      </c>
      <c r="AW19" s="446"/>
      <c r="AX19" s="492">
        <f>IF(OR(MAX($F$12:$AU$15)&gt;1,MAX($F$19:$AU$24)&gt;1,MAX($F$26:$AU$49)&gt;1),0,SUMPRODUCT(F$14:AU$14,F19:AU19)+'12'!AX19)</f>
        <v>0</v>
      </c>
      <c r="AY19" s="492"/>
      <c r="AZ19" s="719">
        <f>IF(OR(MAX($F$12:$AU$15)&gt;1,MAX($F$19:$AU$24)&gt;1,MAX($F$26:$AU$49)&gt;1),0,SUMPRODUCT(F$15:AU$15,F19:AU19)+'12'!AZ19)</f>
        <v>0</v>
      </c>
      <c r="BA19" s="703"/>
      <c r="BB19" s="702">
        <f aca="true" t="shared" si="1" ref="BB19:BB24">SUM(AV19:BA19)</f>
        <v>0</v>
      </c>
      <c r="BC19" s="703"/>
    </row>
    <row r="20" spans="1:55" s="67" customFormat="1" ht="12.75" customHeight="1">
      <c r="A20" s="96">
        <f>IF(1!$Y$5=1,"",IF(1!B20&lt;&gt;"",1!B20,""))</f>
      </c>
      <c r="B20" s="98">
        <f>IF(1!$Y$5=1,"",IF(1!C20&lt;&gt;"",1!C20,""))</f>
      </c>
      <c r="C20" s="77">
        <f>IF(1!$Y$5=1,"",IF(1!D20&lt;&gt;"",1!D20,""))</f>
      </c>
      <c r="D20" s="77">
        <f>IF(1!$Y$5=1,"",IF(1!E20&lt;&gt;"",1!E20,""))</f>
      </c>
      <c r="E20" s="78">
        <f>'12'!BB20</f>
        <v>0</v>
      </c>
      <c r="F20" s="81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7">
        <f>IF(OR(MAX($F$12:$AU$15)&gt;1,MAX($F$19:$AU$24)&gt;1,MAX($F$26:$AU$49)&gt;1),0,SUMPRODUCT(F$12:AU$12,F20:AU20)+SUMPRODUCT(F$13:AU$13,F20:AU20)+'12'!AV20)</f>
        <v>0</v>
      </c>
      <c r="AW20" s="446"/>
      <c r="AX20" s="448">
        <f>IF(OR(MAX($F$12:$AU$15)&gt;1,MAX($F$19:$AU$24)&gt;1,MAX($F$26:$AU$49)&gt;1),0,SUMPRODUCT(F$14:AU$14,F20:AU20)+'12'!AX20)</f>
        <v>0</v>
      </c>
      <c r="AY20" s="448"/>
      <c r="AZ20" s="448">
        <f>IF(OR(MAX($F$12:$AU$15)&gt;1,MAX($F$19:$AU$24)&gt;1,MAX($F$26:$AU$49)&gt;1),0,SUMPRODUCT(F$15:AU$15,F20:AU20)+'12'!AZ20)</f>
        <v>0</v>
      </c>
      <c r="BA20" s="451"/>
      <c r="BB20" s="447">
        <f t="shared" si="1"/>
        <v>0</v>
      </c>
      <c r="BC20" s="451"/>
    </row>
    <row r="21" spans="1:55" ht="12.75" customHeight="1">
      <c r="A21" s="96">
        <f>IF(1!$Y$5=1,"",IF(1!B21&lt;&gt;"",1!B21,""))</f>
      </c>
      <c r="B21" s="98">
        <f>IF(1!$Y$5=1,"",IF(1!C21&lt;&gt;"",1!C21,""))</f>
      </c>
      <c r="C21" s="77">
        <f>IF(1!$Y$5=1,"",IF(1!D21&lt;&gt;"",1!D21,""))</f>
      </c>
      <c r="D21" s="77">
        <f>IF(1!$Y$5=1,"",IF(1!E21&lt;&gt;"",1!E21,""))</f>
      </c>
      <c r="E21" s="78">
        <f>'12'!BB21</f>
        <v>0</v>
      </c>
      <c r="F21" s="8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47">
        <f>IF(OR(MAX($F$12:$AU$15)&gt;1,MAX($F$19:$AU$24)&gt;1,MAX($F$26:$AU$49)&gt;1),0,SUMPRODUCT(F$12:AU$12,F21:AU21)+SUMPRODUCT(F$13:AU$13,F21:AU21)+'12'!AV21)</f>
        <v>0</v>
      </c>
      <c r="AW21" s="446"/>
      <c r="AX21" s="448">
        <f>IF(OR(MAX($F$12:$AU$15)&gt;1,MAX($F$19:$AU$24)&gt;1,MAX($F$26:$AU$49)&gt;1),0,SUMPRODUCT(F$14:AU$14,F21:AU21)+'12'!AX21)</f>
        <v>0</v>
      </c>
      <c r="AY21" s="448"/>
      <c r="AZ21" s="448">
        <f>IF(OR(MAX($F$12:$AU$15)&gt;1,MAX($F$19:$AU$24)&gt;1,MAX($F$26:$AU$49)&gt;1),0,SUMPRODUCT(F$15:AU$15,F21:AU21)+'12'!AZ21)</f>
        <v>0</v>
      </c>
      <c r="BA21" s="451"/>
      <c r="BB21" s="447">
        <f t="shared" si="1"/>
        <v>0</v>
      </c>
      <c r="BC21" s="451"/>
    </row>
    <row r="22" spans="1:55" ht="12.75" customHeight="1">
      <c r="A22" s="96">
        <f>IF(1!$Y$5=1,"",IF(1!B22&lt;&gt;"",1!B22,""))</f>
      </c>
      <c r="B22" s="98">
        <f>IF(1!$Y$5=1,"",IF(1!C22&lt;&gt;"",1!C22,""))</f>
      </c>
      <c r="C22" s="77">
        <f>IF(1!$Y$5=1,"",IF(1!D22&lt;&gt;"",1!D22,""))</f>
      </c>
      <c r="D22" s="77">
        <f>IF(1!$Y$5=1,"",IF(1!E22&lt;&gt;"",1!E22,""))</f>
      </c>
      <c r="E22" s="78">
        <f>'12'!BB22</f>
        <v>0</v>
      </c>
      <c r="F22" s="81"/>
      <c r="G22" s="42"/>
      <c r="H22" s="42"/>
      <c r="I22" s="42"/>
      <c r="J22" s="42"/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47">
        <f>IF(OR(MAX($F$12:$AU$15)&gt;1,MAX($F$19:$AU$24)&gt;1,MAX($F$26:$AU$49)&gt;1),0,SUMPRODUCT(F$12:AU$12,F22:AU22)+SUMPRODUCT(F$13:AU$13,F22:AU22)+'12'!AV22)</f>
        <v>0</v>
      </c>
      <c r="AW22" s="446"/>
      <c r="AX22" s="448">
        <f>IF(OR(MAX($F$12:$AU$15)&gt;1,MAX($F$19:$AU$24)&gt;1,MAX($F$26:$AU$49)&gt;1),0,SUMPRODUCT(F$14:AU$14,F22:AU22)+'12'!AX22)</f>
        <v>0</v>
      </c>
      <c r="AY22" s="448"/>
      <c r="AZ22" s="448">
        <f>IF(OR(MAX($F$12:$AU$15)&gt;1,MAX($F$19:$AU$24)&gt;1,MAX($F$26:$AU$49)&gt;1),0,SUMPRODUCT(F$15:AU$15,F22:AU22)+'12'!AZ22)</f>
        <v>0</v>
      </c>
      <c r="BA22" s="451"/>
      <c r="BB22" s="447">
        <f t="shared" si="1"/>
        <v>0</v>
      </c>
      <c r="BC22" s="451"/>
    </row>
    <row r="23" spans="1:55" ht="12.75" customHeight="1">
      <c r="A23" s="96">
        <f>IF(1!$Y$5=1,"",IF(1!B23&lt;&gt;"",1!B23,""))</f>
      </c>
      <c r="B23" s="98">
        <f>IF(1!$Y$5=1,"",IF(1!C23&lt;&gt;"",1!C23,""))</f>
      </c>
      <c r="C23" s="77">
        <f>IF(1!$Y$5=1,"",IF(1!D23&lt;&gt;"",1!D23,""))</f>
      </c>
      <c r="D23" s="77">
        <f>IF(1!$Y$5=1,"",IF(1!E23&lt;&gt;"",1!E23,""))</f>
      </c>
      <c r="E23" s="78">
        <f>'12'!BB23</f>
        <v>0</v>
      </c>
      <c r="F23" s="81"/>
      <c r="G23" s="42"/>
      <c r="H23" s="42"/>
      <c r="I23" s="42"/>
      <c r="J23" s="42"/>
      <c r="K23" s="42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47">
        <f>IF(OR(MAX($F$12:$AU$15)&gt;1,MAX($F$19:$AU$24)&gt;1,MAX($F$26:$AU$49)&gt;1),0,SUMPRODUCT(F$12:AU$12,F23:AU23)+SUMPRODUCT(F$13:AU$13,F23:AU23)+'12'!AV23)</f>
        <v>0</v>
      </c>
      <c r="AW23" s="446"/>
      <c r="AX23" s="448">
        <f>IF(OR(MAX($F$12:$AU$15)&gt;1,MAX($F$19:$AU$24)&gt;1,MAX($F$26:$AU$49)&gt;1),0,SUMPRODUCT(F$14:AU$14,F23:AU23)+'12'!AX23)</f>
        <v>0</v>
      </c>
      <c r="AY23" s="448"/>
      <c r="AZ23" s="448">
        <f>IF(OR(MAX($F$12:$AU$15)&gt;1,MAX($F$19:$AU$24)&gt;1,MAX($F$26:$AU$49)&gt;1),0,SUMPRODUCT(F$15:AU$15,F23:AU23)+'12'!AZ23)</f>
        <v>0</v>
      </c>
      <c r="BA23" s="451"/>
      <c r="BB23" s="447">
        <f t="shared" si="1"/>
        <v>0</v>
      </c>
      <c r="BC23" s="451"/>
    </row>
    <row r="24" spans="1:55" ht="12.75" customHeight="1" thickBot="1">
      <c r="A24" s="96">
        <f>IF(1!$Y$5=1,"",IF(1!B24&lt;&gt;"",1!B24,""))</f>
      </c>
      <c r="B24" s="98">
        <f>IF(1!$Y$5=1,"",IF(1!C24&lt;&gt;"",1!C24,""))</f>
      </c>
      <c r="C24" s="77">
        <f>IF(1!$Y$5=1,"",IF(1!D24&lt;&gt;"",1!D24,""))</f>
      </c>
      <c r="D24" s="77">
        <f>IF(1!$Y$5=1,"",IF(1!E24&lt;&gt;"",1!E24,""))</f>
      </c>
      <c r="E24" s="78">
        <f>'12'!BB24</f>
        <v>0</v>
      </c>
      <c r="F24" s="81"/>
      <c r="G24" s="42"/>
      <c r="H24" s="42"/>
      <c r="I24" s="42"/>
      <c r="J24" s="42"/>
      <c r="K24" s="42"/>
      <c r="L24" s="4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7">
        <f>IF(OR(MAX($F$12:$AU$15)&gt;1,MAX($F$19:$AU$24)&gt;1,MAX($F$26:$AU$49)&gt;1),0,SUMPRODUCT(F$12:AU$12,F24:AU24)+SUMPRODUCT(F$13:AU$13,F24:AU24)+'12'!AV24)</f>
        <v>0</v>
      </c>
      <c r="AW24" s="446"/>
      <c r="AX24" s="480">
        <f>IF(OR(MAX($F$12:$AU$15)&gt;1,MAX($F$19:$AU$24)&gt;1,MAX($F$26:$AU$49)&gt;1),0,SUMPRODUCT(F$14:AU$14,F24:AU24)+'12'!AX24)</f>
        <v>0</v>
      </c>
      <c r="AY24" s="480"/>
      <c r="AZ24" s="480">
        <f>IF(OR(MAX($F$12:$AU$15)&gt;1,MAX($F$19:$AU$24)&gt;1,MAX($F$26:$AU$49)&gt;1),0,SUMPRODUCT(F$15:AU$15,F24:AU24)+'12'!AZ24)</f>
        <v>0</v>
      </c>
      <c r="BA24" s="450"/>
      <c r="BB24" s="449">
        <f t="shared" si="1"/>
        <v>0</v>
      </c>
      <c r="BC24" s="450"/>
    </row>
    <row r="25" spans="1:57" ht="12.75" customHeight="1" thickBot="1" thickTop="1">
      <c r="A25" s="711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7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70" t="s">
        <v>189</v>
      </c>
      <c r="BE25" s="127"/>
    </row>
    <row r="26" spans="1:57" ht="12.75" customHeight="1" thickTop="1">
      <c r="A26" s="99">
        <f>IF(1!$Y$5=1,"",IF(1!B26&lt;&gt;"",1!B26,""))</f>
      </c>
      <c r="B26" s="103">
        <f>IF(1!$Y$5=1,"",IF(1!C26&lt;&gt;"",1!C26,""))</f>
      </c>
      <c r="C26" s="77">
        <f>IF(1!$Y$5=1,"",IF(1!D26&lt;&gt;"",1!D26,""))</f>
      </c>
      <c r="D26" s="77">
        <f>IF(1!$Y$5=1,"",IF(1!E26&lt;&gt;"",1!E26,""))</f>
      </c>
      <c r="E26" s="78">
        <f>'12'!AV26</f>
        <v>0</v>
      </c>
      <c r="F26" s="82"/>
      <c r="G26" s="45"/>
      <c r="H26" s="45"/>
      <c r="I26" s="45"/>
      <c r="J26" s="45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8"/>
      <c r="AF26" s="18"/>
      <c r="AG26" s="18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64">
        <f>IF(OR(MAX($F$12:$AU$15)&gt;1,MAX($F$19:$AU$24)&gt;1,MAX($F$26:$AU$49)&gt;1),0,E26+SUMPRODUCT(F$12:AU$12,F26:AU26)+SUMPRODUCT(F$13:AU$13,F26:AU26)+SUMPRODUCT(F$14:AU$14,F26:AU26)+SUMPRODUCT(F$15:AU$15,F26:AU26))</f>
        <v>0</v>
      </c>
      <c r="AW26" s="465"/>
      <c r="AX26" s="468">
        <f>IF(BE26&gt;0,(100/($BB$12+$BB$13+$BB$15+$BE$52))*(AV26-BD26+$BE$52),IF(SUM($BB$12:$BC$15)&gt;0,(100/($BB$12+$BB$13+$BB$15))*(AV26),0))</f>
        <v>0</v>
      </c>
      <c r="AY26" s="469"/>
      <c r="AZ26" s="458">
        <f aca="true" t="shared" si="2" ref="AZ26:AZ49">IF(AND(AX26&gt;50,C26="K"),1,0)</f>
        <v>0</v>
      </c>
      <c r="BA26" s="459"/>
      <c r="BB26" s="458">
        <f aca="true" t="shared" si="3" ref="BB26:BB49">IF(AND(AX26&gt;50,C26="M"),1,0)</f>
        <v>0</v>
      </c>
      <c r="BC26" s="460"/>
      <c r="BD26" s="127">
        <f>SUMPRODUCT(F$14:AU$14,F26:AU26)+'12'!BD26</f>
        <v>0</v>
      </c>
      <c r="BE26" s="127">
        <f>IF(OR(1!BD26&gt;0,BD26&gt;0),BD26,0)</f>
        <v>0</v>
      </c>
    </row>
    <row r="27" spans="1:57" ht="12.75" customHeight="1">
      <c r="A27" s="96">
        <f>IF(1!$Y$5=1,"",IF(1!B27&lt;&gt;"",1!B27,""))</f>
      </c>
      <c r="B27" s="104">
        <f>IF(1!$Y$5=1,"",IF(1!C27&lt;&gt;"",1!C27,""))</f>
      </c>
      <c r="C27" s="77">
        <f>IF(1!$Y$5=1,"",IF(1!D27&lt;&gt;"",1!D27,""))</f>
      </c>
      <c r="D27" s="77">
        <f>IF(1!$Y$5=1,"",IF(1!E27&lt;&gt;"",1!E27,""))</f>
      </c>
      <c r="E27" s="78">
        <f>'12'!AV27</f>
        <v>0</v>
      </c>
      <c r="F27" s="8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4">
        <f aca="true" t="shared" si="4" ref="AV27:AV49">IF(OR(MAX($F$12:$AU$15)&gt;1,MAX($F$19:$AU$24)&gt;1,MAX($F$26:$AU$49)&gt;1),0,E27+SUMPRODUCT(F$12:AU$12,F27:AU27)+SUMPRODUCT(F$13:AU$13,F27:AU27)+SUMPRODUCT(F$14:AU$14,F27:AU27)+SUMPRODUCT(F$15:AU$15,F27:AU27))</f>
        <v>0</v>
      </c>
      <c r="AW27" s="465"/>
      <c r="AX27" s="468">
        <f aca="true" t="shared" si="5" ref="AX27:AX49">IF(BE27&gt;0,(100/($BB$12+$BB$13+$BB$15+$BE$52))*(AV27-BD27+$BE$52),IF(SUM($BB$12:$BC$15)&gt;0,(100/($BB$12+$BB$13+$BB$15))*(AV27),0))</f>
        <v>0</v>
      </c>
      <c r="AY27" s="469"/>
      <c r="AZ27" s="458">
        <f t="shared" si="2"/>
        <v>0</v>
      </c>
      <c r="BA27" s="459"/>
      <c r="BB27" s="453">
        <f t="shared" si="3"/>
        <v>0</v>
      </c>
      <c r="BC27" s="454"/>
      <c r="BD27" s="127">
        <f>SUMPRODUCT(F$14:AU$14,F27:AU27)+'12'!BD27</f>
        <v>0</v>
      </c>
      <c r="BE27" s="127">
        <f>IF(OR(1!BD27&gt;0,BD27&gt;0),BD27,0)</f>
        <v>0</v>
      </c>
    </row>
    <row r="28" spans="1:57" ht="12.75" customHeight="1">
      <c r="A28" s="96">
        <f>IF(1!$Y$5=1,"",IF(1!B28&lt;&gt;"",1!B28,""))</f>
      </c>
      <c r="B28" s="104">
        <f>IF(1!$Y$5=1,"",IF(1!C28&lt;&gt;"",1!C28,""))</f>
      </c>
      <c r="C28" s="77">
        <f>IF(1!$Y$5=1,"",IF(1!D28&lt;&gt;"",1!D28,""))</f>
      </c>
      <c r="D28" s="77">
        <f>IF(1!$Y$5=1,"",IF(1!E28&lt;&gt;"",1!E28,""))</f>
      </c>
      <c r="E28" s="78">
        <f>'12'!AV28</f>
        <v>0</v>
      </c>
      <c r="F28" s="8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4">
        <f t="shared" si="4"/>
        <v>0</v>
      </c>
      <c r="AW28" s="465"/>
      <c r="AX28" s="468">
        <f t="shared" si="5"/>
        <v>0</v>
      </c>
      <c r="AY28" s="469"/>
      <c r="AZ28" s="458">
        <f t="shared" si="2"/>
        <v>0</v>
      </c>
      <c r="BA28" s="459"/>
      <c r="BB28" s="453">
        <f t="shared" si="3"/>
        <v>0</v>
      </c>
      <c r="BC28" s="454"/>
      <c r="BD28" s="127">
        <f>SUMPRODUCT(F$14:AU$14,F28:AU28)+'12'!BD28</f>
        <v>0</v>
      </c>
      <c r="BE28" s="127">
        <f>IF(OR(1!BD28&gt;0,BD28&gt;0),BD28,0)</f>
        <v>0</v>
      </c>
    </row>
    <row r="29" spans="1:57" ht="12.75" customHeight="1">
      <c r="A29" s="96">
        <f>IF(1!$Y$5=1,"",IF(1!B29&lt;&gt;"",1!B29,""))</f>
      </c>
      <c r="B29" s="104">
        <f>IF(1!$Y$5=1,"",IF(1!C29&lt;&gt;"",1!C29,""))</f>
      </c>
      <c r="C29" s="77">
        <f>IF(1!$Y$5=1,"",IF(1!D29&lt;&gt;"",1!D29,""))</f>
      </c>
      <c r="D29" s="77">
        <f>IF(1!$Y$5=1,"",IF(1!E29&lt;&gt;"",1!E29,""))</f>
      </c>
      <c r="E29" s="78">
        <f>'12'!AV29</f>
        <v>0</v>
      </c>
      <c r="F29" s="8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2"/>
      <c r="R29" s="45"/>
      <c r="S29" s="42"/>
      <c r="T29" s="42"/>
      <c r="U29" s="42"/>
      <c r="V29" s="42"/>
      <c r="W29" s="42"/>
      <c r="X29" s="42"/>
      <c r="Y29" s="42"/>
      <c r="Z29" s="45"/>
      <c r="AA29" s="42"/>
      <c r="AB29" s="42"/>
      <c r="AC29" s="42"/>
      <c r="AD29" s="42"/>
      <c r="AE29" s="45"/>
      <c r="AF29" s="45"/>
      <c r="AG29" s="45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64">
        <f t="shared" si="4"/>
        <v>0</v>
      </c>
      <c r="AW29" s="465"/>
      <c r="AX29" s="468">
        <f t="shared" si="5"/>
        <v>0</v>
      </c>
      <c r="AY29" s="469"/>
      <c r="AZ29" s="458">
        <f t="shared" si="2"/>
        <v>0</v>
      </c>
      <c r="BA29" s="459"/>
      <c r="BB29" s="453">
        <f t="shared" si="3"/>
        <v>0</v>
      </c>
      <c r="BC29" s="454"/>
      <c r="BD29" s="127">
        <f>SUMPRODUCT(F$14:AU$14,F29:AU29)+'12'!BD29</f>
        <v>0</v>
      </c>
      <c r="BE29" s="127">
        <f>IF(OR(1!BD29&gt;0,BD29&gt;0),BD29,0)</f>
        <v>0</v>
      </c>
    </row>
    <row r="30" spans="1:57" ht="12.75" customHeight="1">
      <c r="A30" s="96">
        <f>IF(1!$Y$5=1,"",IF(1!B30&lt;&gt;"",1!B30,""))</f>
      </c>
      <c r="B30" s="104">
        <f>IF(1!$Y$5=1,"",IF(1!C30&lt;&gt;"",1!C30,""))</f>
      </c>
      <c r="C30" s="77">
        <f>IF(1!$Y$5=1,"",IF(1!D30&lt;&gt;"",1!D30,""))</f>
      </c>
      <c r="D30" s="77">
        <f>IF(1!$Y$5=1,"",IF(1!E30&lt;&gt;"",1!E30,""))</f>
      </c>
      <c r="E30" s="78">
        <f>'12'!AV30</f>
        <v>0</v>
      </c>
      <c r="F30" s="8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4">
        <f t="shared" si="4"/>
        <v>0</v>
      </c>
      <c r="AW30" s="465"/>
      <c r="AX30" s="468">
        <f t="shared" si="5"/>
        <v>0</v>
      </c>
      <c r="AY30" s="469"/>
      <c r="AZ30" s="458">
        <f t="shared" si="2"/>
        <v>0</v>
      </c>
      <c r="BA30" s="459"/>
      <c r="BB30" s="453">
        <f t="shared" si="3"/>
        <v>0</v>
      </c>
      <c r="BC30" s="454"/>
      <c r="BD30" s="127">
        <f>SUMPRODUCT(F$14:AU$14,F30:AU30)+'12'!BD30</f>
        <v>0</v>
      </c>
      <c r="BE30" s="127">
        <f>IF(OR(1!BD30&gt;0,BD30&gt;0),BD30,0)</f>
        <v>0</v>
      </c>
    </row>
    <row r="31" spans="1:57" ht="12.75" customHeight="1">
      <c r="A31" s="96">
        <f>IF(1!$Y$5=1,"",IF(1!B31&lt;&gt;"",1!B31,""))</f>
      </c>
      <c r="B31" s="104">
        <f>IF(1!$Y$5=1,"",IF(1!C31&lt;&gt;"",1!C31,""))</f>
      </c>
      <c r="C31" s="77">
        <f>IF(1!$Y$5=1,"",IF(1!D31&lt;&gt;"",1!D31,""))</f>
      </c>
      <c r="D31" s="77">
        <f>IF(1!$Y$5=1,"",IF(1!E31&lt;&gt;"",1!E31,""))</f>
      </c>
      <c r="E31" s="78">
        <f>'12'!AV31</f>
        <v>0</v>
      </c>
      <c r="F31" s="8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4">
        <f t="shared" si="4"/>
        <v>0</v>
      </c>
      <c r="AW31" s="465"/>
      <c r="AX31" s="468">
        <f t="shared" si="5"/>
        <v>0</v>
      </c>
      <c r="AY31" s="469"/>
      <c r="AZ31" s="458">
        <f t="shared" si="2"/>
        <v>0</v>
      </c>
      <c r="BA31" s="459"/>
      <c r="BB31" s="453">
        <f t="shared" si="3"/>
        <v>0</v>
      </c>
      <c r="BC31" s="454"/>
      <c r="BD31" s="127">
        <f>SUMPRODUCT(F$14:AU$14,F31:AU31)+'12'!BD31</f>
        <v>0</v>
      </c>
      <c r="BE31" s="127">
        <f>IF(OR(1!BD31&gt;0,BD31&gt;0),BD31,0)</f>
        <v>0</v>
      </c>
    </row>
    <row r="32" spans="1:57" ht="12.75" customHeight="1">
      <c r="A32" s="96">
        <f>IF(1!$Y$5=1,"",IF(1!B32&lt;&gt;"",1!B32,""))</f>
      </c>
      <c r="B32" s="104">
        <f>IF(1!$Y$5=1,"",IF(1!C32&lt;&gt;"",1!C32,""))</f>
      </c>
      <c r="C32" s="77">
        <f>IF(1!$Y$5=1,"",IF(1!D32&lt;&gt;"",1!D32,""))</f>
      </c>
      <c r="D32" s="77">
        <f>IF(1!$Y$5=1,"",IF(1!E32&lt;&gt;"",1!E32,""))</f>
      </c>
      <c r="E32" s="78">
        <f>'12'!AV32</f>
        <v>0</v>
      </c>
      <c r="F32" s="8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4">
        <f t="shared" si="4"/>
        <v>0</v>
      </c>
      <c r="AW32" s="465"/>
      <c r="AX32" s="468">
        <f t="shared" si="5"/>
        <v>0</v>
      </c>
      <c r="AY32" s="469"/>
      <c r="AZ32" s="458">
        <f t="shared" si="2"/>
        <v>0</v>
      </c>
      <c r="BA32" s="459"/>
      <c r="BB32" s="453">
        <f t="shared" si="3"/>
        <v>0</v>
      </c>
      <c r="BC32" s="454"/>
      <c r="BD32" s="127">
        <f>SUMPRODUCT(F$14:AU$14,F32:AU32)+'12'!BD32</f>
        <v>0</v>
      </c>
      <c r="BE32" s="127">
        <f>IF(OR(1!BD32&gt;0,BD32&gt;0),BD32,0)</f>
        <v>0</v>
      </c>
    </row>
    <row r="33" spans="1:57" ht="12.75" customHeight="1">
      <c r="A33" s="96">
        <f>IF(1!$Y$5=1,"",IF(1!B33&lt;&gt;"",1!B33,""))</f>
      </c>
      <c r="B33" s="104">
        <f>IF(1!$Y$5=1,"",IF(1!C33&lt;&gt;"",1!C33,""))</f>
      </c>
      <c r="C33" s="77">
        <f>IF(1!$Y$5=1,"",IF(1!D33&lt;&gt;"",1!D33,""))</f>
      </c>
      <c r="D33" s="77">
        <f>IF(1!$Y$5=1,"",IF(1!E33&lt;&gt;"",1!E33,""))</f>
      </c>
      <c r="E33" s="78">
        <f>'12'!AV33</f>
        <v>0</v>
      </c>
      <c r="F33" s="82"/>
      <c r="G33" s="45"/>
      <c r="H33" s="45"/>
      <c r="I33" s="45"/>
      <c r="J33" s="45"/>
      <c r="K33" s="45"/>
      <c r="L33" s="4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4">
        <f t="shared" si="4"/>
        <v>0</v>
      </c>
      <c r="AW33" s="465"/>
      <c r="AX33" s="468">
        <f t="shared" si="5"/>
        <v>0</v>
      </c>
      <c r="AY33" s="469"/>
      <c r="AZ33" s="458">
        <f t="shared" si="2"/>
        <v>0</v>
      </c>
      <c r="BA33" s="459"/>
      <c r="BB33" s="453">
        <f t="shared" si="3"/>
        <v>0</v>
      </c>
      <c r="BC33" s="454"/>
      <c r="BD33" s="127">
        <f>SUMPRODUCT(F$14:AU$14,F33:AU33)+'12'!BD33</f>
        <v>0</v>
      </c>
      <c r="BE33" s="127">
        <f>IF(OR(1!BD33&gt;0,BD33&gt;0),BD33,0)</f>
        <v>0</v>
      </c>
    </row>
    <row r="34" spans="1:57" ht="12.75" customHeight="1">
      <c r="A34" s="96">
        <f>IF(1!$Y$5=1,"",IF(1!B34&lt;&gt;"",1!B34,""))</f>
      </c>
      <c r="B34" s="104">
        <f>IF(1!$Y$5=1,"",IF(1!C34&lt;&gt;"",1!C34,""))</f>
      </c>
      <c r="C34" s="77">
        <f>IF(1!$Y$5=1,"",IF(1!D34&lt;&gt;"",1!D34,""))</f>
      </c>
      <c r="D34" s="77">
        <f>IF(1!$Y$5=1,"",IF(1!E34&lt;&gt;"",1!E34,""))</f>
      </c>
      <c r="E34" s="78">
        <f>'12'!AV34</f>
        <v>0</v>
      </c>
      <c r="F34" s="82"/>
      <c r="G34" s="45"/>
      <c r="H34" s="45"/>
      <c r="I34" s="45"/>
      <c r="J34" s="45"/>
      <c r="K34" s="45"/>
      <c r="L34" s="4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64">
        <f t="shared" si="4"/>
        <v>0</v>
      </c>
      <c r="AW34" s="465"/>
      <c r="AX34" s="468">
        <f t="shared" si="5"/>
        <v>0</v>
      </c>
      <c r="AY34" s="469"/>
      <c r="AZ34" s="458">
        <f t="shared" si="2"/>
        <v>0</v>
      </c>
      <c r="BA34" s="459"/>
      <c r="BB34" s="453">
        <f t="shared" si="3"/>
        <v>0</v>
      </c>
      <c r="BC34" s="454"/>
      <c r="BD34" s="127">
        <f>SUMPRODUCT(F$14:AU$14,F34:AU34)+'12'!BD34</f>
        <v>0</v>
      </c>
      <c r="BE34" s="127">
        <f>IF(OR(1!BD34&gt;0,BD34&gt;0),BD34,0)</f>
        <v>0</v>
      </c>
    </row>
    <row r="35" spans="1:57" ht="12.75" customHeight="1">
      <c r="A35" s="96">
        <f>IF(1!$Y$5=1,"",IF(1!B35&lt;&gt;"",1!B35,""))</f>
      </c>
      <c r="B35" s="104">
        <f>IF(1!$Y$5=1,"",IF(1!C35&lt;&gt;"",1!C35,""))</f>
      </c>
      <c r="C35" s="77">
        <f>IF(1!$Y$5=1,"",IF(1!D35&lt;&gt;"",1!D35,""))</f>
      </c>
      <c r="D35" s="77">
        <f>IF(1!$Y$5=1,"",IF(1!E35&lt;&gt;"",1!E35,""))</f>
      </c>
      <c r="E35" s="78">
        <f>'12'!AV35</f>
        <v>0</v>
      </c>
      <c r="F35" s="82"/>
      <c r="G35" s="45"/>
      <c r="H35" s="45"/>
      <c r="I35" s="45"/>
      <c r="J35" s="45"/>
      <c r="K35" s="45"/>
      <c r="L35" s="4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64">
        <f t="shared" si="4"/>
        <v>0</v>
      </c>
      <c r="AW35" s="465"/>
      <c r="AX35" s="468">
        <f t="shared" si="5"/>
        <v>0</v>
      </c>
      <c r="AY35" s="469"/>
      <c r="AZ35" s="458">
        <f t="shared" si="2"/>
        <v>0</v>
      </c>
      <c r="BA35" s="459"/>
      <c r="BB35" s="453">
        <f t="shared" si="3"/>
        <v>0</v>
      </c>
      <c r="BC35" s="454"/>
      <c r="BD35" s="127">
        <f>SUMPRODUCT(F$14:AU$14,F35:AU35)+'12'!BD35</f>
        <v>0</v>
      </c>
      <c r="BE35" s="127">
        <f>IF(OR(1!BD35&gt;0,BD35&gt;0),BD35,0)</f>
        <v>0</v>
      </c>
    </row>
    <row r="36" spans="1:57" ht="12.75" customHeight="1">
      <c r="A36" s="96">
        <f>IF(1!$Y$5=1,"",IF(1!B36&lt;&gt;"",1!B36,""))</f>
      </c>
      <c r="B36" s="104">
        <f>IF(1!$Y$5=1,"",IF(1!C36&lt;&gt;"",1!C36,""))</f>
      </c>
      <c r="C36" s="77">
        <f>IF(1!$Y$5=1,"",IF(1!D36&lt;&gt;"",1!D36,""))</f>
      </c>
      <c r="D36" s="77">
        <f>IF(1!$Y$5=1,"",IF(1!E36&lt;&gt;"",1!E36,""))</f>
      </c>
      <c r="E36" s="78">
        <f>'12'!AV36</f>
        <v>0</v>
      </c>
      <c r="F36" s="82"/>
      <c r="G36" s="45"/>
      <c r="H36" s="45"/>
      <c r="I36" s="45"/>
      <c r="J36" s="45"/>
      <c r="K36" s="45"/>
      <c r="L36" s="4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64">
        <f t="shared" si="4"/>
        <v>0</v>
      </c>
      <c r="AW36" s="465"/>
      <c r="AX36" s="468">
        <f t="shared" si="5"/>
        <v>0</v>
      </c>
      <c r="AY36" s="469"/>
      <c r="AZ36" s="458">
        <f t="shared" si="2"/>
        <v>0</v>
      </c>
      <c r="BA36" s="459"/>
      <c r="BB36" s="453">
        <f t="shared" si="3"/>
        <v>0</v>
      </c>
      <c r="BC36" s="454"/>
      <c r="BD36" s="127">
        <f>SUMPRODUCT(F$14:AU$14,F36:AU36)+'12'!BD36</f>
        <v>0</v>
      </c>
      <c r="BE36" s="127">
        <f>IF(OR(1!BD36&gt;0,BD36&gt;0),BD36,0)</f>
        <v>0</v>
      </c>
    </row>
    <row r="37" spans="1:57" ht="12.75" customHeight="1">
      <c r="A37" s="96">
        <f>IF(1!$Y$5=1,"",IF(1!B37&lt;&gt;"",1!B37,""))</f>
      </c>
      <c r="B37" s="104">
        <f>IF(1!$Y$5=1,"",IF(1!C37&lt;&gt;"",1!C37,""))</f>
      </c>
      <c r="C37" s="77">
        <f>IF(1!$Y$5=1,"",IF(1!D37&lt;&gt;"",1!D37,""))</f>
      </c>
      <c r="D37" s="77">
        <f>IF(1!$Y$5=1,"",IF(1!E37&lt;&gt;"",1!E37,""))</f>
      </c>
      <c r="E37" s="78">
        <f>'12'!AV37</f>
        <v>0</v>
      </c>
      <c r="F37" s="82"/>
      <c r="G37" s="45"/>
      <c r="H37" s="45"/>
      <c r="I37" s="45"/>
      <c r="J37" s="45"/>
      <c r="K37" s="45"/>
      <c r="L37" s="4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64">
        <f t="shared" si="4"/>
        <v>0</v>
      </c>
      <c r="AW37" s="465"/>
      <c r="AX37" s="468">
        <f t="shared" si="5"/>
        <v>0</v>
      </c>
      <c r="AY37" s="469"/>
      <c r="AZ37" s="458">
        <f t="shared" si="2"/>
        <v>0</v>
      </c>
      <c r="BA37" s="459"/>
      <c r="BB37" s="453">
        <f t="shared" si="3"/>
        <v>0</v>
      </c>
      <c r="BC37" s="454"/>
      <c r="BD37" s="127">
        <f>SUMPRODUCT(F$14:AU$14,F37:AU37)+'12'!BD37</f>
        <v>0</v>
      </c>
      <c r="BE37" s="127">
        <f>IF(OR(1!BD37&gt;0,BD37&gt;0),BD37,0)</f>
        <v>0</v>
      </c>
    </row>
    <row r="38" spans="1:57" ht="12.75" customHeight="1">
      <c r="A38" s="96">
        <f>IF(1!$Y$5=1,"",IF(1!B38&lt;&gt;"",1!B38,""))</f>
      </c>
      <c r="B38" s="104">
        <f>IF(1!$Y$5=1,"",IF(1!C38&lt;&gt;"",1!C38,""))</f>
      </c>
      <c r="C38" s="77">
        <f>IF(1!$Y$5=1,"",IF(1!D38&lt;&gt;"",1!D38,""))</f>
      </c>
      <c r="D38" s="77">
        <f>IF(1!$Y$5=1,"",IF(1!E38&lt;&gt;"",1!E38,""))</f>
      </c>
      <c r="E38" s="78">
        <f>'12'!AV38</f>
        <v>0</v>
      </c>
      <c r="F38" s="82"/>
      <c r="G38" s="45"/>
      <c r="H38" s="45"/>
      <c r="I38" s="45"/>
      <c r="J38" s="45"/>
      <c r="K38" s="45"/>
      <c r="L38" s="4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64">
        <f t="shared" si="4"/>
        <v>0</v>
      </c>
      <c r="AW38" s="465"/>
      <c r="AX38" s="468">
        <f t="shared" si="5"/>
        <v>0</v>
      </c>
      <c r="AY38" s="469"/>
      <c r="AZ38" s="458">
        <f t="shared" si="2"/>
        <v>0</v>
      </c>
      <c r="BA38" s="459"/>
      <c r="BB38" s="453">
        <f t="shared" si="3"/>
        <v>0</v>
      </c>
      <c r="BC38" s="454"/>
      <c r="BD38" s="127">
        <f>SUMPRODUCT(F$14:AU$14,F38:AU38)+'12'!BD38</f>
        <v>0</v>
      </c>
      <c r="BE38" s="127">
        <f>IF(OR(1!BD38&gt;0,BD38&gt;0),BD38,0)</f>
        <v>0</v>
      </c>
    </row>
    <row r="39" spans="1:57" ht="12.75" customHeight="1">
      <c r="A39" s="96">
        <f>IF(1!$Y$5=1,"",IF(1!B39&lt;&gt;"",1!B39,""))</f>
      </c>
      <c r="B39" s="104">
        <f>IF(1!$Y$5=1,"",IF(1!C39&lt;&gt;"",1!C39,""))</f>
      </c>
      <c r="C39" s="77">
        <f>IF(1!$Y$5=1,"",IF(1!D39&lt;&gt;"",1!D39,""))</f>
      </c>
      <c r="D39" s="77">
        <f>IF(1!$Y$5=1,"",IF(1!E39&lt;&gt;"",1!E39,""))</f>
      </c>
      <c r="E39" s="78">
        <f>'12'!AV39</f>
        <v>0</v>
      </c>
      <c r="F39" s="82"/>
      <c r="G39" s="45"/>
      <c r="H39" s="45"/>
      <c r="I39" s="45"/>
      <c r="J39" s="45"/>
      <c r="K39" s="45"/>
      <c r="L39" s="4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4">
        <f t="shared" si="4"/>
        <v>0</v>
      </c>
      <c r="AW39" s="465"/>
      <c r="AX39" s="468">
        <f t="shared" si="5"/>
        <v>0</v>
      </c>
      <c r="AY39" s="469"/>
      <c r="AZ39" s="458">
        <f t="shared" si="2"/>
        <v>0</v>
      </c>
      <c r="BA39" s="459"/>
      <c r="BB39" s="453">
        <f t="shared" si="3"/>
        <v>0</v>
      </c>
      <c r="BC39" s="454"/>
      <c r="BD39" s="127">
        <f>SUMPRODUCT(F$14:AU$14,F39:AU39)+'12'!BD39</f>
        <v>0</v>
      </c>
      <c r="BE39" s="127">
        <f>IF(OR(1!BD39&gt;0,BD39&gt;0),BD39,0)</f>
        <v>0</v>
      </c>
    </row>
    <row r="40" spans="1:57" ht="12.75" customHeight="1">
      <c r="A40" s="96">
        <f>IF(1!$Y$5=1,"",IF(1!B40&lt;&gt;"",1!B40,""))</f>
      </c>
      <c r="B40" s="104">
        <f>IF(1!$Y$5=1,"",IF(1!C40&lt;&gt;"",1!C40,""))</f>
      </c>
      <c r="C40" s="77">
        <f>IF(1!$Y$5=1,"",IF(1!D40&lt;&gt;"",1!D40,""))</f>
      </c>
      <c r="D40" s="77">
        <f>IF(1!$Y$5=1,"",IF(1!E40&lt;&gt;"",1!E40,""))</f>
      </c>
      <c r="E40" s="78">
        <f>'12'!AV40</f>
        <v>0</v>
      </c>
      <c r="F40" s="82"/>
      <c r="G40" s="45"/>
      <c r="H40" s="45"/>
      <c r="I40" s="45"/>
      <c r="J40" s="45"/>
      <c r="K40" s="45"/>
      <c r="L40" s="4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64">
        <f t="shared" si="4"/>
        <v>0</v>
      </c>
      <c r="AW40" s="465"/>
      <c r="AX40" s="468">
        <f t="shared" si="5"/>
        <v>0</v>
      </c>
      <c r="AY40" s="469"/>
      <c r="AZ40" s="458">
        <f t="shared" si="2"/>
        <v>0</v>
      </c>
      <c r="BA40" s="459"/>
      <c r="BB40" s="453">
        <f t="shared" si="3"/>
        <v>0</v>
      </c>
      <c r="BC40" s="454"/>
      <c r="BD40" s="127">
        <f>SUMPRODUCT(F$14:AU$14,F40:AU40)+'12'!BD40</f>
        <v>0</v>
      </c>
      <c r="BE40" s="127">
        <f>IF(OR(1!BD40&gt;0,BD40&gt;0),BD40,0)</f>
        <v>0</v>
      </c>
    </row>
    <row r="41" spans="1:57" ht="12.75" customHeight="1">
      <c r="A41" s="96">
        <f>IF(1!$Y$5=1,"",IF(1!B41&lt;&gt;"",1!B41,""))</f>
      </c>
      <c r="B41" s="104">
        <f>IF(1!$Y$5=1,"",IF(1!C41&lt;&gt;"",1!C41,""))</f>
      </c>
      <c r="C41" s="77">
        <f>IF(1!$Y$5=1,"",IF(1!D41&lt;&gt;"",1!D41,""))</f>
      </c>
      <c r="D41" s="77">
        <f>IF(1!$Y$5=1,"",IF(1!E41&lt;&gt;"",1!E41,""))</f>
      </c>
      <c r="E41" s="78">
        <f>'12'!AV41</f>
        <v>0</v>
      </c>
      <c r="F41" s="82"/>
      <c r="G41" s="45"/>
      <c r="H41" s="45"/>
      <c r="I41" s="45"/>
      <c r="J41" s="45"/>
      <c r="K41" s="45"/>
      <c r="L41" s="4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4">
        <f t="shared" si="4"/>
        <v>0</v>
      </c>
      <c r="AW41" s="465"/>
      <c r="AX41" s="468">
        <f t="shared" si="5"/>
        <v>0</v>
      </c>
      <c r="AY41" s="469"/>
      <c r="AZ41" s="458">
        <f t="shared" si="2"/>
        <v>0</v>
      </c>
      <c r="BA41" s="459"/>
      <c r="BB41" s="453">
        <f t="shared" si="3"/>
        <v>0</v>
      </c>
      <c r="BC41" s="454"/>
      <c r="BD41" s="127">
        <f>SUMPRODUCT(F$14:AU$14,F41:AU41)+'12'!BD41</f>
        <v>0</v>
      </c>
      <c r="BE41" s="127">
        <f>IF(OR(1!BD41&gt;0,BD41&gt;0),BD41,0)</f>
        <v>0</v>
      </c>
    </row>
    <row r="42" spans="1:57" ht="12.75" customHeight="1">
      <c r="A42" s="96">
        <f>IF(1!$Y$5=1,"",IF(1!B42&lt;&gt;"",1!B42,""))</f>
      </c>
      <c r="B42" s="104">
        <f>IF(1!$Y$5=1,"",IF(1!C42&lt;&gt;"",1!C42,""))</f>
      </c>
      <c r="C42" s="77">
        <f>IF(1!$Y$5=1,"",IF(1!D42&lt;&gt;"",1!D42,""))</f>
      </c>
      <c r="D42" s="77">
        <f>IF(1!$Y$5=1,"",IF(1!E42&lt;&gt;"",1!E42,""))</f>
      </c>
      <c r="E42" s="78">
        <f>'12'!AV42</f>
        <v>0</v>
      </c>
      <c r="F42" s="82"/>
      <c r="G42" s="45"/>
      <c r="H42" s="45"/>
      <c r="I42" s="45"/>
      <c r="J42" s="45"/>
      <c r="K42" s="45"/>
      <c r="L42" s="4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64">
        <f t="shared" si="4"/>
        <v>0</v>
      </c>
      <c r="AW42" s="465"/>
      <c r="AX42" s="468">
        <f t="shared" si="5"/>
        <v>0</v>
      </c>
      <c r="AY42" s="469"/>
      <c r="AZ42" s="458">
        <f t="shared" si="2"/>
        <v>0</v>
      </c>
      <c r="BA42" s="459"/>
      <c r="BB42" s="453">
        <f t="shared" si="3"/>
        <v>0</v>
      </c>
      <c r="BC42" s="454"/>
      <c r="BD42" s="127">
        <f>SUMPRODUCT(F$14:AU$14,F42:AU42)+'12'!BD42</f>
        <v>0</v>
      </c>
      <c r="BE42" s="127">
        <f>IF(OR(1!BD42&gt;0,BD42&gt;0),BD42,0)</f>
        <v>0</v>
      </c>
    </row>
    <row r="43" spans="1:57" ht="12.75" customHeight="1">
      <c r="A43" s="96">
        <f>IF(1!$Y$5=1,"",IF(1!B43&lt;&gt;"",1!B43,""))</f>
      </c>
      <c r="B43" s="104">
        <f>IF(1!$Y$5=1,"",IF(1!C43&lt;&gt;"",1!C43,""))</f>
      </c>
      <c r="C43" s="77">
        <f>IF(1!$Y$5=1,"",IF(1!D43&lt;&gt;"",1!D43,""))</f>
      </c>
      <c r="D43" s="77">
        <f>IF(1!$Y$5=1,"",IF(1!E43&lt;&gt;"",1!E43,""))</f>
      </c>
      <c r="E43" s="78">
        <f>'12'!AV43</f>
        <v>0</v>
      </c>
      <c r="F43" s="82"/>
      <c r="G43" s="45"/>
      <c r="H43" s="45"/>
      <c r="I43" s="45"/>
      <c r="J43" s="45"/>
      <c r="K43" s="45"/>
      <c r="L43" s="4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64">
        <f t="shared" si="4"/>
        <v>0</v>
      </c>
      <c r="AW43" s="465"/>
      <c r="AX43" s="468">
        <f t="shared" si="5"/>
        <v>0</v>
      </c>
      <c r="AY43" s="469"/>
      <c r="AZ43" s="458">
        <f t="shared" si="2"/>
        <v>0</v>
      </c>
      <c r="BA43" s="459"/>
      <c r="BB43" s="453">
        <f t="shared" si="3"/>
        <v>0</v>
      </c>
      <c r="BC43" s="454"/>
      <c r="BD43" s="127">
        <f>SUMPRODUCT(F$14:AU$14,F43:AU43)+'12'!BD43</f>
        <v>0</v>
      </c>
      <c r="BE43" s="127">
        <f>IF(OR(1!BD43&gt;0,BD43&gt;0),BD43,0)</f>
        <v>0</v>
      </c>
    </row>
    <row r="44" spans="1:57" ht="12.75" customHeight="1">
      <c r="A44" s="96">
        <f>IF(1!$Y$5=1,"",IF(1!B44&lt;&gt;"",1!B44,""))</f>
      </c>
      <c r="B44" s="104">
        <f>IF(1!$Y$5=1,"",IF(1!C44&lt;&gt;"",1!C44,""))</f>
      </c>
      <c r="C44" s="77">
        <f>IF(1!$Y$5=1,"",IF(1!D44&lt;&gt;"",1!D44,""))</f>
      </c>
      <c r="D44" s="77">
        <f>IF(1!$Y$5=1,"",IF(1!E44&lt;&gt;"",1!E44,""))</f>
      </c>
      <c r="E44" s="78">
        <f>'12'!AV44</f>
        <v>0</v>
      </c>
      <c r="F44" s="82"/>
      <c r="G44" s="45"/>
      <c r="H44" s="45"/>
      <c r="I44" s="45"/>
      <c r="J44" s="45"/>
      <c r="K44" s="45"/>
      <c r="L44" s="4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64">
        <f t="shared" si="4"/>
        <v>0</v>
      </c>
      <c r="AW44" s="465"/>
      <c r="AX44" s="468">
        <f t="shared" si="5"/>
        <v>0</v>
      </c>
      <c r="AY44" s="469"/>
      <c r="AZ44" s="458">
        <f t="shared" si="2"/>
        <v>0</v>
      </c>
      <c r="BA44" s="459"/>
      <c r="BB44" s="453">
        <f t="shared" si="3"/>
        <v>0</v>
      </c>
      <c r="BC44" s="454"/>
      <c r="BD44" s="127">
        <f>SUMPRODUCT(F$14:AU$14,F44:AU44)+'12'!BD44</f>
        <v>0</v>
      </c>
      <c r="BE44" s="127">
        <f>IF(OR(1!BD44&gt;0,BD44&gt;0),BD44,0)</f>
        <v>0</v>
      </c>
    </row>
    <row r="45" spans="1:57" ht="12.75" customHeight="1">
      <c r="A45" s="96">
        <f>IF(1!$Y$5=1,"",IF(1!B45&lt;&gt;"",1!B45,""))</f>
      </c>
      <c r="B45" s="104">
        <f>IF(1!$Y$5=1,"",IF(1!C45&lt;&gt;"",1!C45,""))</f>
      </c>
      <c r="C45" s="77">
        <f>IF(1!$Y$5=1,"",IF(1!D45&lt;&gt;"",1!D45,""))</f>
      </c>
      <c r="D45" s="77">
        <f>IF(1!$Y$5=1,"",IF(1!E45&lt;&gt;"",1!E45,""))</f>
      </c>
      <c r="E45" s="78">
        <f>'12'!AV45</f>
        <v>0</v>
      </c>
      <c r="F45" s="82"/>
      <c r="G45" s="45"/>
      <c r="H45" s="45"/>
      <c r="I45" s="45"/>
      <c r="J45" s="45"/>
      <c r="K45" s="45"/>
      <c r="L45" s="4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64">
        <f t="shared" si="4"/>
        <v>0</v>
      </c>
      <c r="AW45" s="465"/>
      <c r="AX45" s="468">
        <f t="shared" si="5"/>
        <v>0</v>
      </c>
      <c r="AY45" s="469"/>
      <c r="AZ45" s="458">
        <f t="shared" si="2"/>
        <v>0</v>
      </c>
      <c r="BA45" s="459"/>
      <c r="BB45" s="453">
        <f t="shared" si="3"/>
        <v>0</v>
      </c>
      <c r="BC45" s="454"/>
      <c r="BD45" s="127">
        <f>SUMPRODUCT(F$14:AU$14,F45:AU45)+'12'!BD45</f>
        <v>0</v>
      </c>
      <c r="BE45" s="127">
        <f>IF(OR(1!BD45&gt;0,BD45&gt;0),BD45,0)</f>
        <v>0</v>
      </c>
    </row>
    <row r="46" spans="1:57" ht="12.75" customHeight="1">
      <c r="A46" s="96">
        <f>IF(1!$Y$5=1,"",IF(1!B46&lt;&gt;"",1!B46,""))</f>
      </c>
      <c r="B46" s="104">
        <f>IF(1!$Y$5=1,"",IF(1!C46&lt;&gt;"",1!C46,""))</f>
      </c>
      <c r="C46" s="77">
        <f>IF(1!$Y$5=1,"",IF(1!D46&lt;&gt;"",1!D46,""))</f>
      </c>
      <c r="D46" s="77">
        <f>IF(1!$Y$5=1,"",IF(1!E46&lt;&gt;"",1!E46,""))</f>
      </c>
      <c r="E46" s="78">
        <f>'12'!AV46</f>
        <v>0</v>
      </c>
      <c r="F46" s="82"/>
      <c r="G46" s="45"/>
      <c r="H46" s="45"/>
      <c r="I46" s="45"/>
      <c r="J46" s="45"/>
      <c r="K46" s="45"/>
      <c r="L46" s="4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64">
        <f t="shared" si="4"/>
        <v>0</v>
      </c>
      <c r="AW46" s="465"/>
      <c r="AX46" s="468">
        <f t="shared" si="5"/>
        <v>0</v>
      </c>
      <c r="AY46" s="469"/>
      <c r="AZ46" s="458">
        <f t="shared" si="2"/>
        <v>0</v>
      </c>
      <c r="BA46" s="459"/>
      <c r="BB46" s="453">
        <f t="shared" si="3"/>
        <v>0</v>
      </c>
      <c r="BC46" s="454"/>
      <c r="BD46" s="127">
        <f>SUMPRODUCT(F$14:AU$14,F46:AU46)+'12'!BD46</f>
        <v>0</v>
      </c>
      <c r="BE46" s="127">
        <f>IF(OR(1!BD46&gt;0,BD46&gt;0),BD46,0)</f>
        <v>0</v>
      </c>
    </row>
    <row r="47" spans="1:57" ht="12.75" customHeight="1">
      <c r="A47" s="96">
        <f>IF(1!$Y$5=1,"",IF(1!B47&lt;&gt;"",1!B47,""))</f>
      </c>
      <c r="B47" s="104">
        <f>IF(1!$Y$5=1,"",IF(1!C47&lt;&gt;"",1!C47,""))</f>
      </c>
      <c r="C47" s="77">
        <f>IF(1!$Y$5=1,"",IF(1!D47&lt;&gt;"",1!D47,""))</f>
      </c>
      <c r="D47" s="77">
        <f>IF(1!$Y$5=1,"",IF(1!E47&lt;&gt;"",1!E47,""))</f>
      </c>
      <c r="E47" s="78">
        <f>'12'!AV47</f>
        <v>0</v>
      </c>
      <c r="F47" s="82"/>
      <c r="G47" s="45"/>
      <c r="H47" s="45"/>
      <c r="I47" s="45"/>
      <c r="J47" s="45"/>
      <c r="K47" s="45"/>
      <c r="L47" s="4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64">
        <f t="shared" si="4"/>
        <v>0</v>
      </c>
      <c r="AW47" s="465"/>
      <c r="AX47" s="468">
        <f t="shared" si="5"/>
        <v>0</v>
      </c>
      <c r="AY47" s="469"/>
      <c r="AZ47" s="458">
        <f t="shared" si="2"/>
        <v>0</v>
      </c>
      <c r="BA47" s="459"/>
      <c r="BB47" s="453">
        <f t="shared" si="3"/>
        <v>0</v>
      </c>
      <c r="BC47" s="454"/>
      <c r="BD47" s="127">
        <f>SUMPRODUCT(F$14:AU$14,F47:AU47)+'12'!BD47</f>
        <v>0</v>
      </c>
      <c r="BE47" s="127">
        <f>IF(OR(1!BD47&gt;0,BD47&gt;0),BD47,0)</f>
        <v>0</v>
      </c>
    </row>
    <row r="48" spans="1:57" ht="12.75" customHeight="1">
      <c r="A48" s="96">
        <f>IF(1!$Y$5=1,"",IF(1!B48&lt;&gt;"",1!B48,""))</f>
      </c>
      <c r="B48" s="104">
        <f>IF(1!$Y$5=1,"",IF(1!C48&lt;&gt;"",1!C48,""))</f>
      </c>
      <c r="C48" s="77">
        <f>IF(1!$Y$5=1,"",IF(1!D48&lt;&gt;"",1!D48,""))</f>
      </c>
      <c r="D48" s="77">
        <f>IF(1!$Y$5=1,"",IF(1!E48&lt;&gt;"",1!E48,""))</f>
      </c>
      <c r="E48" s="78">
        <f>'12'!AV48</f>
        <v>0</v>
      </c>
      <c r="F48" s="82"/>
      <c r="G48" s="45"/>
      <c r="H48" s="45"/>
      <c r="I48" s="45"/>
      <c r="J48" s="45"/>
      <c r="K48" s="45"/>
      <c r="L48" s="4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64">
        <f t="shared" si="4"/>
        <v>0</v>
      </c>
      <c r="AW48" s="465"/>
      <c r="AX48" s="468">
        <f t="shared" si="5"/>
        <v>0</v>
      </c>
      <c r="AY48" s="469"/>
      <c r="AZ48" s="458">
        <f t="shared" si="2"/>
        <v>0</v>
      </c>
      <c r="BA48" s="459"/>
      <c r="BB48" s="453">
        <f t="shared" si="3"/>
        <v>0</v>
      </c>
      <c r="BC48" s="454"/>
      <c r="BD48" s="127">
        <f>SUMPRODUCT(F$14:AU$14,F48:AU48)+'12'!BD48</f>
        <v>0</v>
      </c>
      <c r="BE48" s="127">
        <f>IF(OR(1!BD48&gt;0,BD48&gt;0),BD48,0)</f>
        <v>0</v>
      </c>
    </row>
    <row r="49" spans="1:57" ht="12.75" customHeight="1" thickBot="1">
      <c r="A49" s="101">
        <f>IF(1!$Y$5=1,"",IF(1!B49&lt;&gt;"",1!B49,""))</f>
      </c>
      <c r="B49" s="105">
        <f>IF(1!$Y$5=1,"",IF(1!C49&lt;&gt;"",1!C49,""))</f>
      </c>
      <c r="C49" s="77">
        <f>IF(1!$Y$5=1,"",IF(1!D49&lt;&gt;"",1!D49,""))</f>
      </c>
      <c r="D49" s="77">
        <f>IF(1!$Y$5=1,"",IF(1!E49&lt;&gt;"",1!E49,""))</f>
      </c>
      <c r="E49" s="78">
        <f>'12'!AV49</f>
        <v>0</v>
      </c>
      <c r="F49" s="82"/>
      <c r="G49" s="45"/>
      <c r="H49" s="45"/>
      <c r="I49" s="45"/>
      <c r="J49" s="45"/>
      <c r="K49" s="45"/>
      <c r="L49" s="4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4">
        <f t="shared" si="4"/>
        <v>0</v>
      </c>
      <c r="AW49" s="465"/>
      <c r="AX49" s="468">
        <f t="shared" si="5"/>
        <v>0</v>
      </c>
      <c r="AY49" s="469"/>
      <c r="AZ49" s="458">
        <f t="shared" si="2"/>
        <v>0</v>
      </c>
      <c r="BA49" s="459"/>
      <c r="BB49" s="605">
        <f t="shared" si="3"/>
        <v>0</v>
      </c>
      <c r="BC49" s="606"/>
      <c r="BD49" s="127">
        <f>SUMPRODUCT(F$14:AU$14,F49:AU49)+'12'!BD49</f>
        <v>0</v>
      </c>
      <c r="BE49" s="127">
        <f>IF(OR(1!BD49&gt;0,BD49&gt;0),BD49,0)</f>
        <v>0</v>
      </c>
    </row>
    <row r="50" spans="1:57" ht="12.75" customHeight="1" thickBot="1" thickTop="1">
      <c r="A50" s="69"/>
      <c r="B50" s="70" t="s">
        <v>203</v>
      </c>
      <c r="C50" s="79"/>
      <c r="D50" s="70">
        <f>COUNT(D26:D49)</f>
        <v>0</v>
      </c>
      <c r="E50" s="167">
        <f aca="true" t="shared" si="6" ref="E50:AU50">SUM(E26:E49)</f>
        <v>0</v>
      </c>
      <c r="F50" s="80">
        <f t="shared" si="6"/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1">
        <f t="shared" si="6"/>
        <v>0</v>
      </c>
      <c r="O50" s="51">
        <f t="shared" si="6"/>
        <v>0</v>
      </c>
      <c r="P50" s="51">
        <f t="shared" si="6"/>
        <v>0</v>
      </c>
      <c r="Q50" s="51">
        <f t="shared" si="6"/>
        <v>0</v>
      </c>
      <c r="R50" s="51">
        <f t="shared" si="6"/>
        <v>0</v>
      </c>
      <c r="S50" s="51">
        <f t="shared" si="6"/>
        <v>0</v>
      </c>
      <c r="T50" s="51">
        <f t="shared" si="6"/>
        <v>0</v>
      </c>
      <c r="U50" s="51">
        <f t="shared" si="6"/>
        <v>0</v>
      </c>
      <c r="V50" s="51">
        <f t="shared" si="6"/>
        <v>0</v>
      </c>
      <c r="W50" s="51">
        <f t="shared" si="6"/>
        <v>0</v>
      </c>
      <c r="X50" s="51">
        <f t="shared" si="6"/>
        <v>0</v>
      </c>
      <c r="Y50" s="51">
        <f t="shared" si="6"/>
        <v>0</v>
      </c>
      <c r="Z50" s="51">
        <f t="shared" si="6"/>
        <v>0</v>
      </c>
      <c r="AA50" s="51">
        <f t="shared" si="6"/>
        <v>0</v>
      </c>
      <c r="AB50" s="51">
        <f t="shared" si="6"/>
        <v>0</v>
      </c>
      <c r="AC50" s="51">
        <f t="shared" si="6"/>
        <v>0</v>
      </c>
      <c r="AD50" s="51">
        <f t="shared" si="6"/>
        <v>0</v>
      </c>
      <c r="AE50" s="51">
        <f t="shared" si="6"/>
        <v>0</v>
      </c>
      <c r="AF50" s="51">
        <f t="shared" si="6"/>
        <v>0</v>
      </c>
      <c r="AG50" s="51">
        <f t="shared" si="6"/>
        <v>0</v>
      </c>
      <c r="AH50" s="51">
        <f t="shared" si="6"/>
        <v>0</v>
      </c>
      <c r="AI50" s="51">
        <f t="shared" si="6"/>
        <v>0</v>
      </c>
      <c r="AJ50" s="51">
        <f t="shared" si="6"/>
        <v>0</v>
      </c>
      <c r="AK50" s="51">
        <f t="shared" si="6"/>
        <v>0</v>
      </c>
      <c r="AL50" s="51">
        <f t="shared" si="6"/>
        <v>0</v>
      </c>
      <c r="AM50" s="51">
        <f t="shared" si="6"/>
        <v>0</v>
      </c>
      <c r="AN50" s="51">
        <f t="shared" si="6"/>
        <v>0</v>
      </c>
      <c r="AO50" s="51">
        <f t="shared" si="6"/>
        <v>0</v>
      </c>
      <c r="AP50" s="51">
        <f t="shared" si="6"/>
        <v>0</v>
      </c>
      <c r="AQ50" s="51">
        <f t="shared" si="6"/>
        <v>0</v>
      </c>
      <c r="AR50" s="51">
        <f t="shared" si="6"/>
        <v>0</v>
      </c>
      <c r="AS50" s="51">
        <f t="shared" si="6"/>
        <v>0</v>
      </c>
      <c r="AT50" s="51">
        <f t="shared" si="6"/>
        <v>0</v>
      </c>
      <c r="AU50" s="51">
        <f t="shared" si="6"/>
        <v>0</v>
      </c>
      <c r="AV50" s="622">
        <f>SUM(AV26:AW49)</f>
        <v>0</v>
      </c>
      <c r="AW50" s="471"/>
      <c r="AX50" s="473"/>
      <c r="AY50" s="474"/>
      <c r="AZ50" s="603">
        <f>SUM(AZ26:BA49)</f>
        <v>0</v>
      </c>
      <c r="BA50" s="472"/>
      <c r="BB50" s="603">
        <f>SUM(BB26:BC49)</f>
        <v>0</v>
      </c>
      <c r="BC50" s="431"/>
      <c r="BD50" s="127">
        <f>SUM(BD26:BD49)</f>
        <v>0</v>
      </c>
      <c r="BE50" s="127"/>
    </row>
    <row r="51" spans="1:57" ht="15" customHeight="1" thickTop="1">
      <c r="A51" s="618" t="s">
        <v>36</v>
      </c>
      <c r="B51" s="619"/>
      <c r="C51" s="540">
        <f>IF(AV50&gt;0,(AV50-BD50)/(BB12+BB13+BB15),0)</f>
        <v>0</v>
      </c>
      <c r="D51" s="541"/>
      <c r="E51" s="161"/>
      <c r="F51" s="160">
        <f aca="true" t="shared" si="7" ref="F51:AU51">IF(SUM(F12:F13)=1,SUM(F26:F49),"")</f>
      </c>
      <c r="G51" s="160">
        <f t="shared" si="7"/>
      </c>
      <c r="H51" s="160">
        <f t="shared" si="7"/>
      </c>
      <c r="I51" s="160">
        <f t="shared" si="7"/>
      </c>
      <c r="J51" s="160">
        <f t="shared" si="7"/>
      </c>
      <c r="K51" s="160">
        <f t="shared" si="7"/>
      </c>
      <c r="L51" s="160">
        <f t="shared" si="7"/>
      </c>
      <c r="M51" s="160">
        <f t="shared" si="7"/>
      </c>
      <c r="N51" s="160">
        <f t="shared" si="7"/>
      </c>
      <c r="O51" s="160">
        <f t="shared" si="7"/>
      </c>
      <c r="P51" s="160">
        <f t="shared" si="7"/>
      </c>
      <c r="Q51" s="160">
        <f t="shared" si="7"/>
      </c>
      <c r="R51" s="160">
        <f t="shared" si="7"/>
      </c>
      <c r="S51" s="160">
        <f t="shared" si="7"/>
      </c>
      <c r="T51" s="160">
        <f t="shared" si="7"/>
      </c>
      <c r="U51" s="160">
        <f t="shared" si="7"/>
      </c>
      <c r="V51" s="160">
        <f t="shared" si="7"/>
      </c>
      <c r="W51" s="160">
        <f t="shared" si="7"/>
      </c>
      <c r="X51" s="160">
        <f t="shared" si="7"/>
      </c>
      <c r="Y51" s="160">
        <f t="shared" si="7"/>
      </c>
      <c r="Z51" s="160">
        <f t="shared" si="7"/>
      </c>
      <c r="AA51" s="160">
        <f t="shared" si="7"/>
      </c>
      <c r="AB51" s="160">
        <f t="shared" si="7"/>
      </c>
      <c r="AC51" s="160">
        <f t="shared" si="7"/>
      </c>
      <c r="AD51" s="160">
        <f t="shared" si="7"/>
      </c>
      <c r="AE51" s="160">
        <f t="shared" si="7"/>
      </c>
      <c r="AF51" s="160">
        <f t="shared" si="7"/>
      </c>
      <c r="AG51" s="160">
        <f t="shared" si="7"/>
      </c>
      <c r="AH51" s="160">
        <f t="shared" si="7"/>
      </c>
      <c r="AI51" s="160">
        <f t="shared" si="7"/>
      </c>
      <c r="AJ51" s="160">
        <f t="shared" si="7"/>
      </c>
      <c r="AK51" s="160">
        <f t="shared" si="7"/>
      </c>
      <c r="AL51" s="160">
        <f t="shared" si="7"/>
      </c>
      <c r="AM51" s="160">
        <f t="shared" si="7"/>
      </c>
      <c r="AN51" s="160">
        <f t="shared" si="7"/>
      </c>
      <c r="AO51" s="160">
        <f t="shared" si="7"/>
      </c>
      <c r="AP51" s="160">
        <f t="shared" si="7"/>
      </c>
      <c r="AQ51" s="160">
        <f t="shared" si="7"/>
      </c>
      <c r="AR51" s="160">
        <f t="shared" si="7"/>
      </c>
      <c r="AS51" s="160">
        <f t="shared" si="7"/>
      </c>
      <c r="AT51" s="160">
        <f t="shared" si="7"/>
      </c>
      <c r="AU51" s="160">
        <f t="shared" si="7"/>
      </c>
      <c r="AV51" s="160"/>
      <c r="AW51" s="160"/>
      <c r="AX51" s="160"/>
      <c r="AY51" s="160"/>
      <c r="AZ51" s="160"/>
      <c r="BA51" s="160"/>
      <c r="BB51" s="160"/>
      <c r="BC51" s="160"/>
      <c r="BD51" s="127" t="s">
        <v>180</v>
      </c>
      <c r="BE51" s="127">
        <f>COUNTIF(BE26:BE49,"&gt;0")</f>
        <v>0</v>
      </c>
    </row>
    <row r="52" spans="1:57" ht="15" customHeight="1" thickBot="1">
      <c r="A52" s="620"/>
      <c r="B52" s="621"/>
      <c r="C52" s="542"/>
      <c r="D52" s="543"/>
      <c r="E52" s="162"/>
      <c r="F52" s="163">
        <f>IF(AND(F51&lt;3,F51&gt;0),1,"")</f>
      </c>
      <c r="G52" s="163">
        <f aca="true" t="shared" si="8" ref="G52:AU52">IF(AND(G51&lt;3,G51&gt;0),1,"")</f>
      </c>
      <c r="H52" s="163">
        <f t="shared" si="8"/>
      </c>
      <c r="I52" s="163">
        <f t="shared" si="8"/>
      </c>
      <c r="J52" s="163">
        <f t="shared" si="8"/>
      </c>
      <c r="K52" s="163">
        <f t="shared" si="8"/>
      </c>
      <c r="L52" s="163">
        <f t="shared" si="8"/>
      </c>
      <c r="M52" s="163">
        <f t="shared" si="8"/>
      </c>
      <c r="N52" s="163">
        <f t="shared" si="8"/>
      </c>
      <c r="O52" s="163">
        <f t="shared" si="8"/>
      </c>
      <c r="P52" s="163">
        <f t="shared" si="8"/>
      </c>
      <c r="Q52" s="163">
        <f t="shared" si="8"/>
      </c>
      <c r="R52" s="163">
        <f t="shared" si="8"/>
      </c>
      <c r="S52" s="163">
        <f t="shared" si="8"/>
      </c>
      <c r="T52" s="163">
        <f t="shared" si="8"/>
      </c>
      <c r="U52" s="163">
        <f t="shared" si="8"/>
      </c>
      <c r="V52" s="163">
        <f t="shared" si="8"/>
      </c>
      <c r="W52" s="163">
        <f t="shared" si="8"/>
      </c>
      <c r="X52" s="163">
        <f t="shared" si="8"/>
      </c>
      <c r="Y52" s="163">
        <f t="shared" si="8"/>
      </c>
      <c r="Z52" s="163">
        <f t="shared" si="8"/>
      </c>
      <c r="AA52" s="163">
        <f t="shared" si="8"/>
      </c>
      <c r="AB52" s="163">
        <f t="shared" si="8"/>
      </c>
      <c r="AC52" s="163">
        <f t="shared" si="8"/>
      </c>
      <c r="AD52" s="163">
        <f t="shared" si="8"/>
      </c>
      <c r="AE52" s="163">
        <f t="shared" si="8"/>
      </c>
      <c r="AF52" s="163">
        <f t="shared" si="8"/>
      </c>
      <c r="AG52" s="163">
        <f t="shared" si="8"/>
      </c>
      <c r="AH52" s="163">
        <f t="shared" si="8"/>
      </c>
      <c r="AI52" s="163">
        <f t="shared" si="8"/>
      </c>
      <c r="AJ52" s="163">
        <f t="shared" si="8"/>
      </c>
      <c r="AK52" s="163">
        <f t="shared" si="8"/>
      </c>
      <c r="AL52" s="163">
        <f t="shared" si="8"/>
      </c>
      <c r="AM52" s="163">
        <f t="shared" si="8"/>
      </c>
      <c r="AN52" s="163">
        <f t="shared" si="8"/>
      </c>
      <c r="AO52" s="163">
        <f t="shared" si="8"/>
      </c>
      <c r="AP52" s="163">
        <f t="shared" si="8"/>
      </c>
      <c r="AQ52" s="163">
        <f t="shared" si="8"/>
      </c>
      <c r="AR52" s="163">
        <f t="shared" si="8"/>
      </c>
      <c r="AS52" s="163">
        <f t="shared" si="8"/>
      </c>
      <c r="AT52" s="163">
        <f t="shared" si="8"/>
      </c>
      <c r="AU52" s="163">
        <f t="shared" si="8"/>
      </c>
      <c r="AV52" s="163">
        <f>SUM(F52:AU52)</f>
        <v>0</v>
      </c>
      <c r="AW52" s="163">
        <f>AV52+'12'!AW52</f>
        <v>0</v>
      </c>
      <c r="AX52" s="163"/>
      <c r="AY52" s="163"/>
      <c r="AZ52" s="163"/>
      <c r="BA52" s="163"/>
      <c r="BB52" s="163"/>
      <c r="BC52" s="163"/>
      <c r="BD52" s="127" t="s">
        <v>179</v>
      </c>
      <c r="BE52" s="127" t="e">
        <f>BD50/BE51</f>
        <v>#DIV/0!</v>
      </c>
    </row>
    <row r="53" spans="6:49" ht="12.75" thickTop="1">
      <c r="F53" s="127">
        <f>IF(AND(F51&lt;8,F51&gt;0),1,"")</f>
      </c>
      <c r="G53" s="127">
        <f aca="true" t="shared" si="9" ref="G53:AU53">IF(AND(G51&lt;8,G51&gt;0),1,"")</f>
      </c>
      <c r="H53" s="127">
        <f t="shared" si="9"/>
      </c>
      <c r="I53" s="127">
        <f t="shared" si="9"/>
      </c>
      <c r="J53" s="127">
        <f t="shared" si="9"/>
      </c>
      <c r="K53" s="127">
        <f t="shared" si="9"/>
      </c>
      <c r="L53" s="127">
        <f t="shared" si="9"/>
      </c>
      <c r="M53" s="127">
        <f t="shared" si="9"/>
      </c>
      <c r="N53" s="127">
        <f t="shared" si="9"/>
      </c>
      <c r="O53" s="127">
        <f t="shared" si="9"/>
      </c>
      <c r="P53" s="127">
        <f t="shared" si="9"/>
      </c>
      <c r="Q53" s="127">
        <f t="shared" si="9"/>
      </c>
      <c r="R53" s="127">
        <f t="shared" si="9"/>
      </c>
      <c r="S53" s="127">
        <f t="shared" si="9"/>
      </c>
      <c r="T53" s="127">
        <f t="shared" si="9"/>
      </c>
      <c r="U53" s="127">
        <f t="shared" si="9"/>
      </c>
      <c r="V53" s="127">
        <f t="shared" si="9"/>
      </c>
      <c r="W53" s="127">
        <f t="shared" si="9"/>
      </c>
      <c r="X53" s="127">
        <f t="shared" si="9"/>
      </c>
      <c r="Y53" s="127">
        <f t="shared" si="9"/>
      </c>
      <c r="Z53" s="127">
        <f t="shared" si="9"/>
      </c>
      <c r="AA53" s="127">
        <f t="shared" si="9"/>
      </c>
      <c r="AB53" s="127">
        <f t="shared" si="9"/>
      </c>
      <c r="AC53" s="127">
        <f t="shared" si="9"/>
      </c>
      <c r="AD53" s="127">
        <f t="shared" si="9"/>
      </c>
      <c r="AE53" s="127">
        <f t="shared" si="9"/>
      </c>
      <c r="AF53" s="127">
        <f t="shared" si="9"/>
      </c>
      <c r="AG53" s="127">
        <f t="shared" si="9"/>
      </c>
      <c r="AH53" s="127">
        <f t="shared" si="9"/>
      </c>
      <c r="AI53" s="127">
        <f t="shared" si="9"/>
      </c>
      <c r="AJ53" s="127">
        <f t="shared" si="9"/>
      </c>
      <c r="AK53" s="127">
        <f t="shared" si="9"/>
      </c>
      <c r="AL53" s="127">
        <f t="shared" si="9"/>
      </c>
      <c r="AM53" s="127">
        <f t="shared" si="9"/>
      </c>
      <c r="AN53" s="127">
        <f t="shared" si="9"/>
      </c>
      <c r="AO53" s="127">
        <f t="shared" si="9"/>
      </c>
      <c r="AP53" s="127">
        <f t="shared" si="9"/>
      </c>
      <c r="AQ53" s="127">
        <f t="shared" si="9"/>
      </c>
      <c r="AR53" s="127">
        <f t="shared" si="9"/>
      </c>
      <c r="AS53" s="127">
        <f t="shared" si="9"/>
      </c>
      <c r="AT53" s="127">
        <f t="shared" si="9"/>
      </c>
      <c r="AU53" s="127">
        <f t="shared" si="9"/>
      </c>
      <c r="AV53" s="127">
        <f>SUM(F53:AU53)</f>
        <v>0</v>
      </c>
      <c r="AW53" s="127">
        <f>AV53+'12'!AW53</f>
        <v>0</v>
      </c>
    </row>
    <row r="58" spans="17:50" ht="12"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7:50" ht="12"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7:50" ht="12"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7:50" ht="12"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7:50" ht="12"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7:50" ht="12"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7:50" ht="12"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7:50" ht="12"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7:50" ht="12"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7:50" ht="12"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7:50" ht="12"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7:50" ht="12"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7:50" ht="12"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7:50" ht="12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7:50" ht="12"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</sheetData>
  <sheetProtection sheet="1" objects="1" scenarios="1"/>
  <mergeCells count="170">
    <mergeCell ref="E17:E18"/>
    <mergeCell ref="F16:L16"/>
    <mergeCell ref="M16:S16"/>
    <mergeCell ref="A16:E16"/>
    <mergeCell ref="C17:C18"/>
    <mergeCell ref="D17:D18"/>
    <mergeCell ref="A51:B52"/>
    <mergeCell ref="A6:A7"/>
    <mergeCell ref="A17:A18"/>
    <mergeCell ref="B17:B18"/>
    <mergeCell ref="A13:E13"/>
    <mergeCell ref="A12:E12"/>
    <mergeCell ref="B11:E11"/>
    <mergeCell ref="B10:E10"/>
    <mergeCell ref="C51:D52"/>
    <mergeCell ref="A25:AW25"/>
    <mergeCell ref="A15:E15"/>
    <mergeCell ref="A14:E14"/>
    <mergeCell ref="AZ15:BA15"/>
    <mergeCell ref="T16:Z16"/>
    <mergeCell ref="AA16:AG16"/>
    <mergeCell ref="AH16:AN16"/>
    <mergeCell ref="AO16:AU16"/>
    <mergeCell ref="AV16:BC16"/>
    <mergeCell ref="AX50:AY50"/>
    <mergeCell ref="AX46:AY46"/>
    <mergeCell ref="AX47:AY47"/>
    <mergeCell ref="AX48:AY48"/>
    <mergeCell ref="AX49:AY49"/>
    <mergeCell ref="AX36:AY36"/>
    <mergeCell ref="AX37:AY37"/>
    <mergeCell ref="AX45:AY45"/>
    <mergeCell ref="AX38:AY38"/>
    <mergeCell ref="AX39:AY39"/>
    <mergeCell ref="AX40:AY40"/>
    <mergeCell ref="AX41:AY41"/>
    <mergeCell ref="AX42:AY42"/>
    <mergeCell ref="AX43:AY43"/>
    <mergeCell ref="AX44:AY44"/>
    <mergeCell ref="AX32:AY32"/>
    <mergeCell ref="AX33:AY33"/>
    <mergeCell ref="AX34:AY34"/>
    <mergeCell ref="AX35:AY35"/>
    <mergeCell ref="AV50:AW50"/>
    <mergeCell ref="AX22:AY22"/>
    <mergeCell ref="AX23:AY23"/>
    <mergeCell ref="AX25:AY25"/>
    <mergeCell ref="AX26:AY26"/>
    <mergeCell ref="AX27:AY27"/>
    <mergeCell ref="AX28:AY28"/>
    <mergeCell ref="AX29:AY29"/>
    <mergeCell ref="AX30:AY30"/>
    <mergeCell ref="AX31:AY31"/>
    <mergeCell ref="AV46:AW46"/>
    <mergeCell ref="AV47:AW47"/>
    <mergeCell ref="AV48:AW48"/>
    <mergeCell ref="AV49:AW49"/>
    <mergeCell ref="AV42:AW42"/>
    <mergeCell ref="AV43:AW43"/>
    <mergeCell ref="AV44:AW44"/>
    <mergeCell ref="AV45:AW45"/>
    <mergeCell ref="AV38:AW38"/>
    <mergeCell ref="AV39:AW39"/>
    <mergeCell ref="AV40:AW40"/>
    <mergeCell ref="AV41:AW41"/>
    <mergeCell ref="AV34:AW34"/>
    <mergeCell ref="AV35:AW35"/>
    <mergeCell ref="AV36:AW36"/>
    <mergeCell ref="AV37:AW37"/>
    <mergeCell ref="AV30:AW30"/>
    <mergeCell ref="AV31:AW31"/>
    <mergeCell ref="AV32:AW32"/>
    <mergeCell ref="AV33:AW33"/>
    <mergeCell ref="AV26:AW26"/>
    <mergeCell ref="AV27:AW27"/>
    <mergeCell ref="AV28:AW28"/>
    <mergeCell ref="AV29:AW29"/>
    <mergeCell ref="AZ50:BA50"/>
    <mergeCell ref="BB50:BC50"/>
    <mergeCell ref="AZ19:BA19"/>
    <mergeCell ref="AV21:AW21"/>
    <mergeCell ref="AZ48:BA48"/>
    <mergeCell ref="BB48:BC48"/>
    <mergeCell ref="AZ49:BA49"/>
    <mergeCell ref="BB49:BC49"/>
    <mergeCell ref="AZ46:BA46"/>
    <mergeCell ref="AV24:AW24"/>
    <mergeCell ref="AZ43:BA43"/>
    <mergeCell ref="BB43:BC43"/>
    <mergeCell ref="BB46:BC46"/>
    <mergeCell ref="AZ47:BA47"/>
    <mergeCell ref="BB47:BC47"/>
    <mergeCell ref="AZ44:BA44"/>
    <mergeCell ref="BB44:BC44"/>
    <mergeCell ref="AZ45:BA45"/>
    <mergeCell ref="BB45:BC45"/>
    <mergeCell ref="AZ41:BA41"/>
    <mergeCell ref="BB41:BC41"/>
    <mergeCell ref="AZ42:BA42"/>
    <mergeCell ref="BB42:BC42"/>
    <mergeCell ref="AZ39:BA39"/>
    <mergeCell ref="BB39:BC39"/>
    <mergeCell ref="AZ40:BA40"/>
    <mergeCell ref="BB40:BC40"/>
    <mergeCell ref="AZ37:BA37"/>
    <mergeCell ref="BB37:BC37"/>
    <mergeCell ref="AZ38:BA38"/>
    <mergeCell ref="BB38:BC38"/>
    <mergeCell ref="AZ35:BA35"/>
    <mergeCell ref="BB35:BC35"/>
    <mergeCell ref="AZ36:BA36"/>
    <mergeCell ref="BB36:BC36"/>
    <mergeCell ref="AZ33:BA33"/>
    <mergeCell ref="BB33:BC33"/>
    <mergeCell ref="AZ34:BA34"/>
    <mergeCell ref="BB34:BC34"/>
    <mergeCell ref="AZ31:BA31"/>
    <mergeCell ref="BB31:BC31"/>
    <mergeCell ref="AZ32:BA32"/>
    <mergeCell ref="BB32:BC32"/>
    <mergeCell ref="AZ29:BA29"/>
    <mergeCell ref="BB29:BC29"/>
    <mergeCell ref="AZ30:BA30"/>
    <mergeCell ref="BB30:BC30"/>
    <mergeCell ref="AZ25:BA25"/>
    <mergeCell ref="BB25:BC25"/>
    <mergeCell ref="BB23:BC23"/>
    <mergeCell ref="AZ28:BA28"/>
    <mergeCell ref="BB28:BC28"/>
    <mergeCell ref="AZ27:BA27"/>
    <mergeCell ref="BB27:BC27"/>
    <mergeCell ref="AZ26:BA26"/>
    <mergeCell ref="BB26:BC26"/>
    <mergeCell ref="BB24:BC24"/>
    <mergeCell ref="AZ13:BA13"/>
    <mergeCell ref="AX24:AY24"/>
    <mergeCell ref="AZ24:BA24"/>
    <mergeCell ref="AZ18:BA18"/>
    <mergeCell ref="AX18:AY18"/>
    <mergeCell ref="AX20:AY20"/>
    <mergeCell ref="AZ20:BA20"/>
    <mergeCell ref="A10:A11"/>
    <mergeCell ref="B9:E9"/>
    <mergeCell ref="BB21:BC21"/>
    <mergeCell ref="BB22:BC22"/>
    <mergeCell ref="BB12:BC12"/>
    <mergeCell ref="BB18:BC18"/>
    <mergeCell ref="BB20:BC20"/>
    <mergeCell ref="AV17:BC17"/>
    <mergeCell ref="AV18:AW18"/>
    <mergeCell ref="BB19:BC19"/>
    <mergeCell ref="AV23:AW23"/>
    <mergeCell ref="AX19:AY19"/>
    <mergeCell ref="AZ22:BA22"/>
    <mergeCell ref="AV22:AW22"/>
    <mergeCell ref="AZ21:BA21"/>
    <mergeCell ref="AX21:AY21"/>
    <mergeCell ref="AV19:AW19"/>
    <mergeCell ref="AZ23:BA23"/>
    <mergeCell ref="AV20:AW20"/>
    <mergeCell ref="BC9:BC11"/>
    <mergeCell ref="AV9:AV11"/>
    <mergeCell ref="F17:AU18"/>
    <mergeCell ref="BB15:BC15"/>
    <mergeCell ref="BB14:BC14"/>
    <mergeCell ref="BB13:BC13"/>
    <mergeCell ref="AZ12:BA12"/>
    <mergeCell ref="AZ14:BA14"/>
    <mergeCell ref="AW9:BB10"/>
    <mergeCell ref="AW11:BB11"/>
  </mergeCells>
  <printOptions/>
  <pageMargins left="0.5905511811023623" right="0.35433070866141736" top="0.4330708661417323" bottom="0.35433070866141736" header="0.31496062992125984" footer="0.11811023622047245"/>
  <pageSetup fitToHeight="1" fitToWidth="1" horizontalDpi="600" verticalDpi="600" orientation="landscape" paperSize="9" scale="73"/>
  <headerFooter alignWithMargins="0">
    <oddFooter>&amp;C&amp;8 30.82.321 d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BE89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1" width="2.625" style="11" customWidth="1"/>
    <col min="2" max="2" width="11.625" style="11" customWidth="1"/>
    <col min="3" max="3" width="11.125" style="11" customWidth="1"/>
    <col min="4" max="4" width="3.125" style="12" customWidth="1"/>
    <col min="5" max="5" width="3.125" style="11" customWidth="1"/>
    <col min="6" max="15" width="2.625" style="11" customWidth="1"/>
    <col min="16" max="26" width="2.625" style="12" customWidth="1"/>
    <col min="27" max="27" width="3.125" style="12" customWidth="1"/>
    <col min="28" max="51" width="2.625" style="12" customWidth="1"/>
    <col min="52" max="56" width="2.625" style="11" customWidth="1"/>
    <col min="57" max="16384" width="10.00390625" style="11" customWidth="1"/>
  </cols>
  <sheetData>
    <row r="1" spans="1:56" s="3" customFormat="1" ht="15">
      <c r="A1" s="1" t="s">
        <v>115</v>
      </c>
      <c r="B1" s="1"/>
      <c r="C1" s="1"/>
      <c r="D1" s="2"/>
      <c r="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4" t="s">
        <v>175</v>
      </c>
    </row>
    <row r="2" spans="1:56" s="3" customFormat="1" ht="13.5" customHeight="1">
      <c r="A2" s="5" t="s">
        <v>116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202" t="s">
        <v>168</v>
      </c>
    </row>
    <row r="3" spans="2:56" s="3" customFormat="1" ht="24" customHeight="1" thickBot="1">
      <c r="B3" s="1"/>
      <c r="C3" s="1"/>
      <c r="D3" s="2"/>
      <c r="E3" s="1"/>
      <c r="AC3" s="17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7"/>
    </row>
    <row r="4" spans="1:56" s="324" customFormat="1" ht="18.75" thickBot="1">
      <c r="A4" s="323" t="s">
        <v>126</v>
      </c>
      <c r="C4" s="325"/>
      <c r="D4" s="326"/>
      <c r="E4" s="325"/>
      <c r="N4" s="387" t="s">
        <v>52</v>
      </c>
      <c r="O4" s="388"/>
      <c r="P4" s="388"/>
      <c r="Q4" s="388"/>
      <c r="R4" s="388"/>
      <c r="S4" s="388"/>
      <c r="T4" s="388"/>
      <c r="U4" s="387" t="s">
        <v>55</v>
      </c>
      <c r="V4" s="388"/>
      <c r="W4" s="388"/>
      <c r="X4" s="388"/>
      <c r="Y4" s="388"/>
      <c r="Z4" s="388"/>
      <c r="AA4" s="389"/>
      <c r="AF4" s="327"/>
      <c r="AG4" s="328"/>
      <c r="AH4" s="360" t="s">
        <v>142</v>
      </c>
      <c r="AI4" s="344"/>
      <c r="AJ4" s="360" t="s">
        <v>133</v>
      </c>
      <c r="AK4" s="401"/>
      <c r="AL4" s="344"/>
      <c r="AM4" s="360" t="s">
        <v>134</v>
      </c>
      <c r="AN4" s="401"/>
      <c r="AO4" s="344"/>
      <c r="AP4" s="360" t="s">
        <v>135</v>
      </c>
      <c r="AQ4" s="401"/>
      <c r="AR4" s="344"/>
      <c r="AS4" s="360" t="s">
        <v>136</v>
      </c>
      <c r="AT4" s="401"/>
      <c r="AU4" s="344"/>
      <c r="AV4" s="360" t="s">
        <v>137</v>
      </c>
      <c r="AW4" s="401"/>
      <c r="AX4" s="344"/>
      <c r="AY4" s="360" t="s">
        <v>138</v>
      </c>
      <c r="AZ4" s="401"/>
      <c r="BA4" s="344"/>
      <c r="BB4" s="360" t="s">
        <v>139</v>
      </c>
      <c r="BC4" s="401"/>
      <c r="BD4" s="344"/>
    </row>
    <row r="5" spans="3:56" s="3" customFormat="1" ht="20.25" customHeight="1">
      <c r="C5" s="9"/>
      <c r="D5" s="10"/>
      <c r="E5" s="9"/>
      <c r="K5" s="203" t="s">
        <v>59</v>
      </c>
      <c r="N5" s="507" t="s">
        <v>53</v>
      </c>
      <c r="O5" s="508"/>
      <c r="P5" s="508"/>
      <c r="Q5" s="508"/>
      <c r="R5" s="509"/>
      <c r="S5" s="515" t="s">
        <v>37</v>
      </c>
      <c r="T5" s="516"/>
      <c r="U5" s="493" t="s">
        <v>104</v>
      </c>
      <c r="V5" s="494"/>
      <c r="W5" s="494"/>
      <c r="X5" s="494"/>
      <c r="Y5" s="494"/>
      <c r="Z5" s="497">
        <v>1</v>
      </c>
      <c r="AA5" s="498"/>
      <c r="AF5" s="131"/>
      <c r="AG5" s="132"/>
      <c r="AH5" s="396" t="s">
        <v>140</v>
      </c>
      <c r="AI5" s="397"/>
      <c r="AJ5" s="398"/>
      <c r="AK5" s="399"/>
      <c r="AL5" s="400"/>
      <c r="AM5" s="402" t="s">
        <v>56</v>
      </c>
      <c r="AN5" s="403"/>
      <c r="AO5" s="404"/>
      <c r="AP5" s="481" t="s">
        <v>148</v>
      </c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3"/>
    </row>
    <row r="6" spans="3:56" s="3" customFormat="1" ht="15" customHeight="1">
      <c r="C6" s="9"/>
      <c r="D6" s="10"/>
      <c r="E6" s="9"/>
      <c r="K6" s="203" t="s">
        <v>60</v>
      </c>
      <c r="N6" s="510" t="s">
        <v>128</v>
      </c>
      <c r="O6" s="511"/>
      <c r="P6" s="511"/>
      <c r="Q6" s="511"/>
      <c r="R6" s="512"/>
      <c r="S6" s="520">
        <v>10</v>
      </c>
      <c r="T6" s="521"/>
      <c r="U6" s="495" t="s">
        <v>105</v>
      </c>
      <c r="V6" s="496"/>
      <c r="W6" s="496"/>
      <c r="X6" s="496"/>
      <c r="Y6" s="496"/>
      <c r="Z6" s="412"/>
      <c r="AA6" s="413"/>
      <c r="AF6" s="131"/>
      <c r="AG6" s="132"/>
      <c r="AH6" s="408" t="s">
        <v>141</v>
      </c>
      <c r="AI6" s="409"/>
      <c r="AJ6" s="414"/>
      <c r="AK6" s="415"/>
      <c r="AL6" s="416"/>
      <c r="AM6" s="501" t="s">
        <v>57</v>
      </c>
      <c r="AN6" s="502"/>
      <c r="AO6" s="503"/>
      <c r="AP6" s="484" t="s">
        <v>149</v>
      </c>
      <c r="AQ6" s="485"/>
      <c r="AR6" s="485"/>
      <c r="AS6" s="485"/>
      <c r="AT6" s="485"/>
      <c r="AU6" s="485"/>
      <c r="AV6" s="485"/>
      <c r="AW6" s="485"/>
      <c r="AX6" s="485"/>
      <c r="AY6" s="485"/>
      <c r="AZ6" s="485"/>
      <c r="BA6" s="485"/>
      <c r="BB6" s="485"/>
      <c r="BC6" s="485"/>
      <c r="BD6" s="486"/>
    </row>
    <row r="7" spans="1:56" ht="17.25" customHeight="1" thickBot="1">
      <c r="A7" s="341"/>
      <c r="B7" s="341"/>
      <c r="C7" s="9"/>
      <c r="D7" s="10"/>
      <c r="E7" s="9"/>
      <c r="K7" s="203" t="s">
        <v>61</v>
      </c>
      <c r="N7" s="517" t="s">
        <v>129</v>
      </c>
      <c r="O7" s="518"/>
      <c r="P7" s="518"/>
      <c r="Q7" s="518"/>
      <c r="R7" s="519"/>
      <c r="S7" s="513">
        <v>6</v>
      </c>
      <c r="T7" s="514"/>
      <c r="U7" s="204" t="s">
        <v>127</v>
      </c>
      <c r="V7" s="205"/>
      <c r="W7" s="205"/>
      <c r="X7" s="205"/>
      <c r="Y7" s="205"/>
      <c r="Z7" s="205"/>
      <c r="AA7" s="206"/>
      <c r="AB7" s="207"/>
      <c r="AC7" s="207"/>
      <c r="AE7" s="208"/>
      <c r="AF7" s="131"/>
      <c r="AG7" s="132"/>
      <c r="AH7" s="410"/>
      <c r="AI7" s="411"/>
      <c r="AJ7" s="393"/>
      <c r="AK7" s="394"/>
      <c r="AL7" s="395"/>
      <c r="AM7" s="504" t="s">
        <v>58</v>
      </c>
      <c r="AN7" s="505"/>
      <c r="AO7" s="506"/>
      <c r="AP7" s="487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488"/>
      <c r="BC7" s="488"/>
      <c r="BD7" s="489"/>
    </row>
    <row r="8" spans="2:51" ht="6" customHeight="1" thickBot="1">
      <c r="B8" s="13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6" ht="12.75" customHeight="1" thickTop="1">
      <c r="A9" s="417" t="s">
        <v>161</v>
      </c>
      <c r="B9" s="418"/>
      <c r="C9" s="423" t="s">
        <v>29</v>
      </c>
      <c r="D9" s="406"/>
      <c r="E9" s="406"/>
      <c r="F9" s="407"/>
      <c r="G9" s="106" t="s">
        <v>41</v>
      </c>
      <c r="H9" s="107" t="s">
        <v>42</v>
      </c>
      <c r="I9" s="107" t="s">
        <v>43</v>
      </c>
      <c r="J9" s="107" t="s">
        <v>37</v>
      </c>
      <c r="K9" s="107" t="s">
        <v>38</v>
      </c>
      <c r="L9" s="107" t="s">
        <v>39</v>
      </c>
      <c r="M9" s="108" t="s">
        <v>40</v>
      </c>
      <c r="N9" s="109" t="s">
        <v>41</v>
      </c>
      <c r="O9" s="107" t="s">
        <v>42</v>
      </c>
      <c r="P9" s="107" t="s">
        <v>43</v>
      </c>
      <c r="Q9" s="107" t="s">
        <v>37</v>
      </c>
      <c r="R9" s="107" t="s">
        <v>38</v>
      </c>
      <c r="S9" s="107" t="s">
        <v>39</v>
      </c>
      <c r="T9" s="110" t="s">
        <v>40</v>
      </c>
      <c r="U9" s="106" t="s">
        <v>41</v>
      </c>
      <c r="V9" s="107" t="s">
        <v>42</v>
      </c>
      <c r="W9" s="107" t="s">
        <v>43</v>
      </c>
      <c r="X9" s="107" t="s">
        <v>37</v>
      </c>
      <c r="Y9" s="107" t="s">
        <v>38</v>
      </c>
      <c r="Z9" s="107" t="s">
        <v>39</v>
      </c>
      <c r="AA9" s="108" t="s">
        <v>40</v>
      </c>
      <c r="AB9" s="109" t="s">
        <v>41</v>
      </c>
      <c r="AC9" s="107" t="s">
        <v>42</v>
      </c>
      <c r="AD9" s="107" t="s">
        <v>43</v>
      </c>
      <c r="AE9" s="107" t="s">
        <v>37</v>
      </c>
      <c r="AF9" s="107" t="s">
        <v>38</v>
      </c>
      <c r="AG9" s="107" t="s">
        <v>39</v>
      </c>
      <c r="AH9" s="110" t="s">
        <v>40</v>
      </c>
      <c r="AI9" s="106" t="s">
        <v>41</v>
      </c>
      <c r="AJ9" s="107" t="s">
        <v>42</v>
      </c>
      <c r="AK9" s="107" t="s">
        <v>43</v>
      </c>
      <c r="AL9" s="107" t="s">
        <v>37</v>
      </c>
      <c r="AM9" s="107" t="s">
        <v>38</v>
      </c>
      <c r="AN9" s="107" t="s">
        <v>39</v>
      </c>
      <c r="AO9" s="108" t="s">
        <v>40</v>
      </c>
      <c r="AP9" s="109" t="s">
        <v>41</v>
      </c>
      <c r="AQ9" s="107" t="s">
        <v>42</v>
      </c>
      <c r="AR9" s="107" t="s">
        <v>43</v>
      </c>
      <c r="AS9" s="107" t="s">
        <v>37</v>
      </c>
      <c r="AT9" s="107" t="s">
        <v>38</v>
      </c>
      <c r="AU9" s="107" t="s">
        <v>39</v>
      </c>
      <c r="AV9" s="110" t="s">
        <v>40</v>
      </c>
      <c r="AW9" s="55"/>
      <c r="AX9" s="348" t="s">
        <v>45</v>
      </c>
      <c r="AY9" s="349"/>
      <c r="AZ9" s="349"/>
      <c r="BA9" s="349"/>
      <c r="BB9" s="349"/>
      <c r="BC9" s="350"/>
      <c r="BD9" s="56"/>
    </row>
    <row r="10" spans="1:56" ht="12.75" customHeight="1">
      <c r="A10" s="419">
        <v>2004</v>
      </c>
      <c r="B10" s="420"/>
      <c r="C10" s="424" t="s">
        <v>30</v>
      </c>
      <c r="D10" s="425"/>
      <c r="E10" s="425"/>
      <c r="F10" s="426"/>
      <c r="G10" s="119">
        <f>IF(S6&gt;0,IF($S5="MO",S6,""),"")</f>
      </c>
      <c r="H10" s="111">
        <f>IF($S5="DI",S6,IF(G10&lt;&gt;"",IF(G11=2,IF(G10&lt;28,IF($G10&gt;0,G10+1,""),1),IF(OR(G11=4,G11=6,G11=9,G11=11),IF(G10&lt;30,IF($G10&gt;0,G10+1,""),1),IF(G10&lt;31,IF($G10&gt;0,G10+1,""),1))),""))</f>
      </c>
      <c r="I10" s="111">
        <f>IF($S5="MI",S6,IF(H10&lt;&gt;"",IF(H11=2,IF(H10&lt;28,IF($H10&gt;0,H10+1,""),1),IF(OR(H11=4,H11=6,H11=9,H11=11),IF(H10&lt;30,IF($H10&gt;0,H10+1,""),1),IF(H10&lt;31,IF($H10&gt;0,H10+1,""),1))),""))</f>
      </c>
      <c r="J10" s="111">
        <f>IF($S5="DO",S6,IF(I10&lt;&gt;"",IF(I11=2,IF(I10&lt;28,IF($I10&gt;0,I10+1,""),1),IF(OR(I11=4,I11=6,I11=9,I11=11),IF(I10&lt;30,IF($I10&gt;0,I10+1,""),1),IF(I10&lt;31,IF($I10&gt;0,I10+1,""),1))),""))</f>
        <v>10</v>
      </c>
      <c r="K10" s="111">
        <f>IF($S5="FR",S6,IF(J10&lt;&gt;"",IF(J11=2,IF(J10&lt;28,IF($J10&gt;0,J10+1,""),1),IF(OR(J11=4,J11=6,J11=9,J11=11),IF(J10&lt;30,IF($J10&gt;0,J10+1,""),1),IF(J10&lt;31,IF($J10&gt;0,J10+1,""),1))),""))</f>
        <v>11</v>
      </c>
      <c r="L10" s="111">
        <f>IF($S5="SA",S6,IF(K10&lt;&gt;"",IF(K11=2,IF(K10&lt;28,IF($K10&gt;0,K10+1,""),1),IF(OR(K11=4,K11=6,K11=9,K11=11),IF(K10&lt;30,IF($K10&gt;0,K10+1,""),1),IF(K10&lt;31,IF($K10&gt;0,K10+1,""),1))),""))</f>
        <v>12</v>
      </c>
      <c r="M10" s="111">
        <f>IF($S5="SO",S6,IF(L10&lt;&gt;"",IF(L11=2,IF(L10&lt;28,IF($L10&gt;0,L10+1,""),1),IF(OR(L11=4,L11=6,L11=9,L11=11),IF(L10&lt;30,IF($L10&gt;0,L10+1,""),1),IF(L10&lt;31,IF($L10&gt;0,L10+1,""),1))),""))</f>
        <v>13</v>
      </c>
      <c r="N10" s="112"/>
      <c r="O10" s="111"/>
      <c r="P10" s="111"/>
      <c r="Q10" s="111"/>
      <c r="R10" s="111"/>
      <c r="S10" s="111"/>
      <c r="T10" s="111"/>
      <c r="U10" s="112"/>
      <c r="V10" s="111"/>
      <c r="W10" s="111"/>
      <c r="X10" s="111"/>
      <c r="Y10" s="111"/>
      <c r="Z10" s="111"/>
      <c r="AA10" s="111"/>
      <c r="AB10" s="112"/>
      <c r="AC10" s="111"/>
      <c r="AD10" s="111"/>
      <c r="AE10" s="111"/>
      <c r="AF10" s="111"/>
      <c r="AG10" s="111"/>
      <c r="AH10" s="111"/>
      <c r="AI10" s="112"/>
      <c r="AJ10" s="111"/>
      <c r="AK10" s="111"/>
      <c r="AL10" s="111"/>
      <c r="AM10" s="111"/>
      <c r="AN10" s="111"/>
      <c r="AO10" s="111"/>
      <c r="AP10" s="112"/>
      <c r="AQ10" s="111"/>
      <c r="AR10" s="111"/>
      <c r="AS10" s="111"/>
      <c r="AT10" s="111"/>
      <c r="AU10" s="111"/>
      <c r="AV10" s="111"/>
      <c r="AW10" s="57"/>
      <c r="AX10" s="351"/>
      <c r="AY10" s="352"/>
      <c r="AZ10" s="352"/>
      <c r="BA10" s="352"/>
      <c r="BB10" s="352"/>
      <c r="BC10" s="353"/>
      <c r="BD10" s="58"/>
    </row>
    <row r="11" spans="1:56" ht="12.75" customHeight="1" thickBot="1">
      <c r="A11" s="421"/>
      <c r="B11" s="422"/>
      <c r="C11" s="427" t="s">
        <v>31</v>
      </c>
      <c r="D11" s="428"/>
      <c r="E11" s="428"/>
      <c r="F11" s="429"/>
      <c r="G11" s="119">
        <f>IF(S7&gt;0,IF($S5="MO",S7,""),"")</f>
      </c>
      <c r="H11" s="117">
        <f>IF(H10="","",IF($S5="DI",$S7,IF(G11&lt;&gt;"",IF(AND(G10=31,G11=12),1,IF(H10&gt;G10,G11,G11+1)))))</f>
      </c>
      <c r="I11" s="117">
        <f>IF(I10="","",IF($S5="MI",$S7,IF(H11&lt;&gt;"",IF(AND(H10=31,H11=12),1,IF(I10&gt;H10,H11,H11+1)))))</f>
      </c>
      <c r="J11" s="117">
        <f>IF(J10="","",IF($S5="DO",$S7,IF(I11&lt;&gt;"",IF(AND(I10=31,I11=12),1,IF(J10&gt;I10,I11,I11+1)))))</f>
        <v>6</v>
      </c>
      <c r="K11" s="117">
        <f>IF(K10="","",IF($S5="FR",$S7,IF(J11&lt;&gt;"",IF(AND(J10=31,J11=12),1,IF(K10&gt;J10,J11,J11+1)))))</f>
        <v>6</v>
      </c>
      <c r="L11" s="117">
        <f>IF(L10="","",IF($S5="SA",$S7,IF(K11&lt;&gt;"",IF(AND(K10=31,K11=12),1,IF(L10&gt;K10,K11,K11+1)))))</f>
        <v>6</v>
      </c>
      <c r="M11" s="117">
        <f>IF(M10="","",IF($S5="SO",$S7,IF(L11&lt;&gt;"",IF(AND(L10=31,L11=12),1,IF(M10&gt;L10,L11,L11+1)))))</f>
        <v>6</v>
      </c>
      <c r="N11" s="115"/>
      <c r="O11" s="114"/>
      <c r="P11" s="114"/>
      <c r="Q11" s="114"/>
      <c r="R11" s="114"/>
      <c r="S11" s="114"/>
      <c r="T11" s="116"/>
      <c r="U11" s="115"/>
      <c r="V11" s="114"/>
      <c r="W11" s="114"/>
      <c r="X11" s="114"/>
      <c r="Y11" s="114"/>
      <c r="Z11" s="114"/>
      <c r="AA11" s="116"/>
      <c r="AB11" s="115"/>
      <c r="AC11" s="114"/>
      <c r="AD11" s="114"/>
      <c r="AE11" s="114"/>
      <c r="AF11" s="114"/>
      <c r="AG11" s="114"/>
      <c r="AH11" s="116"/>
      <c r="AI11" s="115"/>
      <c r="AJ11" s="111"/>
      <c r="AK11" s="111"/>
      <c r="AL11" s="111"/>
      <c r="AM11" s="111"/>
      <c r="AN11" s="111"/>
      <c r="AO11" s="111"/>
      <c r="AP11" s="112"/>
      <c r="AQ11" s="111"/>
      <c r="AR11" s="111"/>
      <c r="AS11" s="111"/>
      <c r="AT11" s="111"/>
      <c r="AU11" s="111"/>
      <c r="AV11" s="111"/>
      <c r="AW11" s="59"/>
      <c r="AX11" s="354">
        <v>2</v>
      </c>
      <c r="AY11" s="355"/>
      <c r="AZ11" s="355"/>
      <c r="BA11" s="355"/>
      <c r="BB11" s="355"/>
      <c r="BC11" s="356"/>
      <c r="BD11" s="60"/>
    </row>
    <row r="12" spans="1:56" ht="12.75" customHeight="1" thickTop="1">
      <c r="A12" s="405" t="s">
        <v>34</v>
      </c>
      <c r="B12" s="406"/>
      <c r="C12" s="406"/>
      <c r="D12" s="406"/>
      <c r="E12" s="406"/>
      <c r="F12" s="407"/>
      <c r="G12" s="209"/>
      <c r="H12" s="210" t="s">
        <v>150</v>
      </c>
      <c r="I12" s="211"/>
      <c r="J12" s="211"/>
      <c r="K12" s="211"/>
      <c r="L12" s="211"/>
      <c r="M12" s="212"/>
      <c r="N12" s="213"/>
      <c r="O12" s="179">
        <v>1</v>
      </c>
      <c r="P12" s="211"/>
      <c r="Q12" s="211"/>
      <c r="R12" s="211"/>
      <c r="S12" s="211"/>
      <c r="T12" s="214"/>
      <c r="U12" s="215"/>
      <c r="V12" s="211"/>
      <c r="W12" s="211"/>
      <c r="X12" s="211"/>
      <c r="Y12" s="211"/>
      <c r="Z12" s="211"/>
      <c r="AA12" s="212"/>
      <c r="AB12" s="213"/>
      <c r="AC12" s="211"/>
      <c r="AD12" s="211"/>
      <c r="AE12" s="211"/>
      <c r="AF12" s="211"/>
      <c r="AG12" s="211"/>
      <c r="AH12" s="214"/>
      <c r="AI12" s="215"/>
      <c r="AJ12" s="211"/>
      <c r="AK12" s="211"/>
      <c r="AL12" s="211"/>
      <c r="AM12" s="211"/>
      <c r="AN12" s="211"/>
      <c r="AO12" s="212"/>
      <c r="AP12" s="213"/>
      <c r="AQ12" s="211"/>
      <c r="AR12" s="211"/>
      <c r="AS12" s="211"/>
      <c r="AT12" s="211"/>
      <c r="AU12" s="211"/>
      <c r="AV12" s="214"/>
      <c r="AW12" s="390" t="s">
        <v>46</v>
      </c>
      <c r="AX12" s="391"/>
      <c r="AY12" s="391"/>
      <c r="AZ12" s="391"/>
      <c r="BA12" s="391"/>
      <c r="BB12" s="392"/>
      <c r="BC12" s="432">
        <f>SUM(G12:AV12)</f>
        <v>1</v>
      </c>
      <c r="BD12" s="433"/>
    </row>
    <row r="13" spans="1:56" ht="12.75" thickBot="1">
      <c r="A13" s="442" t="s">
        <v>35</v>
      </c>
      <c r="B13" s="443"/>
      <c r="C13" s="443"/>
      <c r="D13" s="443"/>
      <c r="E13" s="443"/>
      <c r="F13" s="444"/>
      <c r="G13" s="216"/>
      <c r="H13" s="217" t="s">
        <v>26</v>
      </c>
      <c r="I13" s="218"/>
      <c r="J13" s="218"/>
      <c r="K13" s="218"/>
      <c r="L13" s="218"/>
      <c r="M13" s="219"/>
      <c r="N13" s="220"/>
      <c r="O13" s="218"/>
      <c r="P13" s="221">
        <v>1</v>
      </c>
      <c r="Q13" s="218"/>
      <c r="R13" s="218"/>
      <c r="S13" s="218"/>
      <c r="T13" s="222"/>
      <c r="U13" s="223"/>
      <c r="V13" s="218"/>
      <c r="W13" s="218"/>
      <c r="X13" s="218"/>
      <c r="Y13" s="218"/>
      <c r="Z13" s="218"/>
      <c r="AA13" s="219"/>
      <c r="AB13" s="220"/>
      <c r="AC13" s="218"/>
      <c r="AD13" s="218"/>
      <c r="AE13" s="218"/>
      <c r="AF13" s="218"/>
      <c r="AG13" s="218"/>
      <c r="AH13" s="222"/>
      <c r="AI13" s="223"/>
      <c r="AJ13" s="218"/>
      <c r="AK13" s="218"/>
      <c r="AL13" s="218"/>
      <c r="AM13" s="218"/>
      <c r="AN13" s="218"/>
      <c r="AO13" s="219"/>
      <c r="AP13" s="220"/>
      <c r="AQ13" s="218"/>
      <c r="AR13" s="218"/>
      <c r="AS13" s="218"/>
      <c r="AT13" s="218"/>
      <c r="AU13" s="218"/>
      <c r="AV13" s="222"/>
      <c r="AW13" s="434" t="s">
        <v>47</v>
      </c>
      <c r="AX13" s="435"/>
      <c r="AY13" s="435"/>
      <c r="AZ13" s="435"/>
      <c r="BA13" s="435"/>
      <c r="BB13" s="436"/>
      <c r="BC13" s="440">
        <f>SUM(G13:AV13)</f>
        <v>1</v>
      </c>
      <c r="BD13" s="441"/>
    </row>
    <row r="14" spans="1:56" ht="13.5" thickBot="1" thickTop="1">
      <c r="A14" s="357" t="s">
        <v>80</v>
      </c>
      <c r="B14" s="358"/>
      <c r="C14" s="358"/>
      <c r="D14" s="358"/>
      <c r="E14" s="358"/>
      <c r="F14" s="522"/>
      <c r="G14" s="224"/>
      <c r="H14" s="225" t="s">
        <v>27</v>
      </c>
      <c r="I14" s="226"/>
      <c r="J14" s="226"/>
      <c r="K14" s="226"/>
      <c r="L14" s="226"/>
      <c r="M14" s="227"/>
      <c r="N14" s="228"/>
      <c r="O14" s="226"/>
      <c r="P14" s="226"/>
      <c r="Q14" s="226"/>
      <c r="R14" s="226"/>
      <c r="S14" s="226"/>
      <c r="T14" s="229"/>
      <c r="U14" s="230"/>
      <c r="V14" s="226"/>
      <c r="W14" s="226"/>
      <c r="X14" s="226"/>
      <c r="Y14" s="231">
        <v>1</v>
      </c>
      <c r="Z14" s="226"/>
      <c r="AA14" s="227"/>
      <c r="AB14" s="228"/>
      <c r="AC14" s="226"/>
      <c r="AD14" s="226"/>
      <c r="AE14" s="226"/>
      <c r="AF14" s="226"/>
      <c r="AG14" s="226"/>
      <c r="AH14" s="229"/>
      <c r="AI14" s="232"/>
      <c r="AJ14" s="233"/>
      <c r="AK14" s="233"/>
      <c r="AL14" s="233"/>
      <c r="AM14" s="233"/>
      <c r="AN14" s="233"/>
      <c r="AO14" s="234"/>
      <c r="AP14" s="235"/>
      <c r="AQ14" s="233"/>
      <c r="AR14" s="233"/>
      <c r="AS14" s="233"/>
      <c r="AT14" s="233"/>
      <c r="AU14" s="233"/>
      <c r="AV14" s="236"/>
      <c r="AW14" s="437" t="s">
        <v>28</v>
      </c>
      <c r="AX14" s="438"/>
      <c r="AY14" s="438"/>
      <c r="AZ14" s="438"/>
      <c r="BA14" s="438"/>
      <c r="BB14" s="439"/>
      <c r="BC14" s="432">
        <f>SUM(G14:AV14)</f>
        <v>1</v>
      </c>
      <c r="BD14" s="433"/>
    </row>
    <row r="15" spans="1:56" ht="13.5" thickBot="1" thickTop="1">
      <c r="A15" s="357" t="s">
        <v>106</v>
      </c>
      <c r="B15" s="358"/>
      <c r="C15" s="358"/>
      <c r="D15" s="358"/>
      <c r="E15" s="358"/>
      <c r="F15" s="522"/>
      <c r="G15" s="224"/>
      <c r="H15" s="225" t="s">
        <v>191</v>
      </c>
      <c r="I15" s="226"/>
      <c r="J15" s="226"/>
      <c r="K15" s="226"/>
      <c r="L15" s="226"/>
      <c r="M15" s="227"/>
      <c r="N15" s="228"/>
      <c r="O15" s="226"/>
      <c r="P15" s="226"/>
      <c r="Q15" s="226"/>
      <c r="R15" s="226"/>
      <c r="S15" s="226"/>
      <c r="T15" s="229"/>
      <c r="U15" s="230"/>
      <c r="V15" s="226"/>
      <c r="W15" s="226"/>
      <c r="X15" s="226"/>
      <c r="Y15" s="231">
        <v>1</v>
      </c>
      <c r="Z15" s="226"/>
      <c r="AA15" s="227"/>
      <c r="AB15" s="228"/>
      <c r="AC15" s="226"/>
      <c r="AD15" s="226"/>
      <c r="AE15" s="226"/>
      <c r="AF15" s="226"/>
      <c r="AG15" s="226"/>
      <c r="AH15" s="229"/>
      <c r="AI15" s="232"/>
      <c r="AJ15" s="233"/>
      <c r="AK15" s="233"/>
      <c r="AL15" s="233"/>
      <c r="AM15" s="233"/>
      <c r="AN15" s="233"/>
      <c r="AO15" s="234"/>
      <c r="AP15" s="235"/>
      <c r="AQ15" s="233"/>
      <c r="AR15" s="233"/>
      <c r="AS15" s="233"/>
      <c r="AT15" s="233"/>
      <c r="AU15" s="233"/>
      <c r="AV15" s="236"/>
      <c r="AW15" s="437" t="s">
        <v>108</v>
      </c>
      <c r="AX15" s="438"/>
      <c r="AY15" s="438"/>
      <c r="AZ15" s="438"/>
      <c r="BA15" s="438"/>
      <c r="BB15" s="439"/>
      <c r="BC15" s="430">
        <v>1</v>
      </c>
      <c r="BD15" s="431"/>
    </row>
    <row r="16" spans="1:56" ht="13.5" thickBot="1" thickTop="1">
      <c r="A16" s="357" t="s">
        <v>44</v>
      </c>
      <c r="B16" s="358"/>
      <c r="C16" s="358"/>
      <c r="D16" s="358"/>
      <c r="E16" s="358"/>
      <c r="F16" s="522"/>
      <c r="G16" s="237"/>
      <c r="H16" s="225" t="s">
        <v>82</v>
      </c>
      <c r="I16" s="238"/>
      <c r="J16" s="238"/>
      <c r="K16" s="238"/>
      <c r="L16" s="238"/>
      <c r="M16" s="238"/>
      <c r="N16" s="239"/>
      <c r="O16" s="238"/>
      <c r="P16" s="238"/>
      <c r="Q16" s="238"/>
      <c r="R16" s="238"/>
      <c r="S16" s="238"/>
      <c r="T16" s="240"/>
      <c r="U16" s="238"/>
      <c r="V16" s="238"/>
      <c r="W16" s="238"/>
      <c r="X16" s="238"/>
      <c r="Y16" s="238"/>
      <c r="Z16" s="238"/>
      <c r="AA16" s="238"/>
      <c r="AB16" s="241"/>
      <c r="AC16" s="242"/>
      <c r="AD16" s="242"/>
      <c r="AE16" s="242"/>
      <c r="AF16" s="242"/>
      <c r="AG16" s="242"/>
      <c r="AH16" s="243"/>
      <c r="AI16" s="343"/>
      <c r="AJ16" s="339"/>
      <c r="AK16" s="339"/>
      <c r="AL16" s="339"/>
      <c r="AM16" s="339"/>
      <c r="AN16" s="339"/>
      <c r="AO16" s="340"/>
      <c r="AP16" s="343"/>
      <c r="AQ16" s="339"/>
      <c r="AR16" s="339"/>
      <c r="AS16" s="339"/>
      <c r="AT16" s="339"/>
      <c r="AU16" s="339"/>
      <c r="AV16" s="340"/>
      <c r="AW16" s="62"/>
      <c r="AX16" s="63"/>
      <c r="AY16" s="63"/>
      <c r="AZ16" s="63"/>
      <c r="BA16" s="63"/>
      <c r="BB16" s="64"/>
      <c r="BC16" s="65"/>
      <c r="BD16" s="66"/>
    </row>
    <row r="17" spans="1:56" s="67" customFormat="1" ht="12.75" customHeight="1" thickTop="1">
      <c r="A17" s="533" t="s">
        <v>77</v>
      </c>
      <c r="B17" s="337" t="s">
        <v>130</v>
      </c>
      <c r="C17" s="337" t="s">
        <v>131</v>
      </c>
      <c r="D17" s="335" t="s">
        <v>18</v>
      </c>
      <c r="E17" s="526" t="s">
        <v>163</v>
      </c>
      <c r="F17" s="372"/>
      <c r="G17" s="331" t="s">
        <v>165</v>
      </c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3"/>
      <c r="AW17" s="417" t="s">
        <v>32</v>
      </c>
      <c r="AX17" s="528"/>
      <c r="AY17" s="528"/>
      <c r="AZ17" s="528"/>
      <c r="BA17" s="528"/>
      <c r="BB17" s="528"/>
      <c r="BC17" s="528"/>
      <c r="BD17" s="433"/>
    </row>
    <row r="18" spans="1:56" s="67" customFormat="1" ht="12.75" customHeight="1" thickBot="1">
      <c r="A18" s="534"/>
      <c r="B18" s="336"/>
      <c r="C18" s="336"/>
      <c r="D18" s="330"/>
      <c r="E18" s="527"/>
      <c r="F18" s="373"/>
      <c r="G18" s="334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2"/>
      <c r="AW18" s="499" t="s">
        <v>33</v>
      </c>
      <c r="AX18" s="500"/>
      <c r="AY18" s="475" t="s">
        <v>79</v>
      </c>
      <c r="AZ18" s="476"/>
      <c r="BA18" s="500" t="s">
        <v>107</v>
      </c>
      <c r="BB18" s="500"/>
      <c r="BC18" s="421" t="s">
        <v>49</v>
      </c>
      <c r="BD18" s="477"/>
    </row>
    <row r="19" spans="1:56" s="67" customFormat="1" ht="12.75" customHeight="1" thickTop="1">
      <c r="A19" s="154"/>
      <c r="B19" s="244" t="s">
        <v>145</v>
      </c>
      <c r="C19" s="523" t="s">
        <v>5</v>
      </c>
      <c r="D19" s="245"/>
      <c r="E19" s="246"/>
      <c r="F19" s="247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447"/>
      <c r="AX19" s="446"/>
      <c r="AY19" s="492"/>
      <c r="AZ19" s="492"/>
      <c r="BA19" s="445"/>
      <c r="BB19" s="446"/>
      <c r="BC19" s="529"/>
      <c r="BD19" s="530"/>
    </row>
    <row r="20" spans="1:56" ht="12.75" customHeight="1">
      <c r="A20" s="250"/>
      <c r="B20" s="251" t="s">
        <v>145</v>
      </c>
      <c r="C20" s="524"/>
      <c r="D20" s="252"/>
      <c r="E20" s="253"/>
      <c r="F20" s="247"/>
      <c r="G20" s="254"/>
      <c r="H20" s="322">
        <v>1</v>
      </c>
      <c r="I20" s="255" t="s">
        <v>12</v>
      </c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7" t="s">
        <v>109</v>
      </c>
      <c r="AW20" s="447">
        <v>9</v>
      </c>
      <c r="AX20" s="446"/>
      <c r="AY20" s="448">
        <v>2</v>
      </c>
      <c r="AZ20" s="448"/>
      <c r="BA20" s="445">
        <v>1</v>
      </c>
      <c r="BB20" s="446"/>
      <c r="BC20" s="447">
        <v>12</v>
      </c>
      <c r="BD20" s="451"/>
    </row>
    <row r="21" spans="1:56" ht="12.75" customHeight="1">
      <c r="A21" s="250"/>
      <c r="B21" s="251" t="s">
        <v>145</v>
      </c>
      <c r="C21" s="524"/>
      <c r="D21" s="252"/>
      <c r="E21" s="253"/>
      <c r="F21" s="247"/>
      <c r="G21" s="254"/>
      <c r="H21" s="322">
        <v>0</v>
      </c>
      <c r="I21" s="255" t="s">
        <v>13</v>
      </c>
      <c r="J21" s="254"/>
      <c r="K21" s="254"/>
      <c r="L21" s="254"/>
      <c r="M21" s="254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447"/>
      <c r="AX21" s="446"/>
      <c r="AY21" s="448"/>
      <c r="AZ21" s="448"/>
      <c r="BA21" s="445"/>
      <c r="BB21" s="446"/>
      <c r="BC21" s="447"/>
      <c r="BD21" s="451"/>
    </row>
    <row r="22" spans="1:56" ht="12.75" customHeight="1">
      <c r="A22" s="250"/>
      <c r="B22" s="251" t="s">
        <v>145</v>
      </c>
      <c r="C22" s="524"/>
      <c r="D22" s="252"/>
      <c r="E22" s="253"/>
      <c r="F22" s="247"/>
      <c r="G22" s="254"/>
      <c r="H22" s="258"/>
      <c r="I22" s="207"/>
      <c r="J22" s="254"/>
      <c r="K22" s="254"/>
      <c r="L22" s="254"/>
      <c r="M22" s="254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447"/>
      <c r="AX22" s="446"/>
      <c r="AY22" s="448"/>
      <c r="AZ22" s="448"/>
      <c r="BA22" s="445"/>
      <c r="BB22" s="446"/>
      <c r="BC22" s="447"/>
      <c r="BD22" s="451"/>
    </row>
    <row r="23" spans="1:56" ht="12.75" customHeight="1">
      <c r="A23" s="250"/>
      <c r="B23" s="251" t="s">
        <v>145</v>
      </c>
      <c r="C23" s="525"/>
      <c r="D23" s="252"/>
      <c r="E23" s="253"/>
      <c r="F23" s="247"/>
      <c r="G23" s="254"/>
      <c r="H23" s="254"/>
      <c r="I23" s="254"/>
      <c r="J23" s="254"/>
      <c r="K23" s="254"/>
      <c r="L23" s="254"/>
      <c r="M23" s="254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447"/>
      <c r="AX23" s="446"/>
      <c r="AY23" s="448"/>
      <c r="AZ23" s="448"/>
      <c r="BA23" s="445"/>
      <c r="BB23" s="446"/>
      <c r="BC23" s="447"/>
      <c r="BD23" s="451"/>
    </row>
    <row r="24" spans="1:56" ht="12.75" customHeight="1" thickBot="1">
      <c r="A24" s="88"/>
      <c r="B24" s="259" t="s">
        <v>145</v>
      </c>
      <c r="C24" s="260"/>
      <c r="D24" s="261"/>
      <c r="E24" s="262"/>
      <c r="F24" s="247"/>
      <c r="G24" s="254"/>
      <c r="H24" s="254"/>
      <c r="I24" s="254"/>
      <c r="J24" s="254"/>
      <c r="K24" s="254"/>
      <c r="L24" s="254"/>
      <c r="M24" s="254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447"/>
      <c r="AX24" s="446"/>
      <c r="AY24" s="480"/>
      <c r="AZ24" s="480"/>
      <c r="BA24" s="452"/>
      <c r="BB24" s="450"/>
      <c r="BC24" s="449"/>
      <c r="BD24" s="450"/>
    </row>
    <row r="25" spans="1:56" ht="12.75" customHeight="1" thickBot="1" thickTop="1">
      <c r="A25" s="535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6"/>
      <c r="AX25" s="537"/>
      <c r="AY25" s="478" t="s">
        <v>132</v>
      </c>
      <c r="AZ25" s="479"/>
      <c r="BA25" s="455" t="s">
        <v>14</v>
      </c>
      <c r="BB25" s="456"/>
      <c r="BC25" s="455" t="s">
        <v>15</v>
      </c>
      <c r="BD25" s="457"/>
    </row>
    <row r="26" spans="1:56" ht="12.75" customHeight="1" thickTop="1">
      <c r="A26" s="538"/>
      <c r="B26" s="264" t="s">
        <v>146</v>
      </c>
      <c r="C26" s="265"/>
      <c r="D26" s="245"/>
      <c r="E26" s="246"/>
      <c r="F26" s="266"/>
      <c r="G26" s="249"/>
      <c r="H26" s="249"/>
      <c r="I26" s="249"/>
      <c r="J26" s="249"/>
      <c r="K26" s="249"/>
      <c r="L26" s="249"/>
      <c r="M26" s="249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9"/>
      <c r="AG26" s="249"/>
      <c r="AH26" s="249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464"/>
      <c r="AX26" s="465"/>
      <c r="AY26" s="468"/>
      <c r="AZ26" s="469"/>
      <c r="BA26" s="458"/>
      <c r="BB26" s="459"/>
      <c r="BC26" s="458"/>
      <c r="BD26" s="460"/>
    </row>
    <row r="27" spans="1:56" ht="12.75" customHeight="1">
      <c r="A27" s="538"/>
      <c r="B27" s="267" t="s">
        <v>146</v>
      </c>
      <c r="C27" s="268"/>
      <c r="D27" s="252"/>
      <c r="E27" s="253"/>
      <c r="F27" s="266"/>
      <c r="G27" s="256"/>
      <c r="H27" s="322">
        <v>1</v>
      </c>
      <c r="I27" s="255" t="s">
        <v>12</v>
      </c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464"/>
      <c r="AX27" s="465"/>
      <c r="AY27" s="468"/>
      <c r="AZ27" s="469"/>
      <c r="BA27" s="458"/>
      <c r="BB27" s="459"/>
      <c r="BC27" s="453"/>
      <c r="BD27" s="454"/>
    </row>
    <row r="28" spans="1:56" ht="12.75" customHeight="1">
      <c r="A28" s="538"/>
      <c r="B28" s="267" t="s">
        <v>146</v>
      </c>
      <c r="C28" s="268"/>
      <c r="D28" s="252"/>
      <c r="E28" s="253"/>
      <c r="F28" s="266"/>
      <c r="G28" s="256"/>
      <c r="H28" s="322">
        <v>0</v>
      </c>
      <c r="I28" s="207" t="s">
        <v>13</v>
      </c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464"/>
      <c r="AX28" s="465"/>
      <c r="AY28" s="468"/>
      <c r="AZ28" s="469"/>
      <c r="BA28" s="458"/>
      <c r="BB28" s="459"/>
      <c r="BC28" s="453"/>
      <c r="BD28" s="454"/>
    </row>
    <row r="29" spans="1:56" ht="12.75" customHeight="1">
      <c r="A29" s="538"/>
      <c r="B29" s="267" t="s">
        <v>146</v>
      </c>
      <c r="C29" s="269"/>
      <c r="D29" s="252"/>
      <c r="E29" s="253"/>
      <c r="F29" s="26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4"/>
      <c r="S29" s="256"/>
      <c r="T29" s="254"/>
      <c r="U29" s="254"/>
      <c r="V29" s="254"/>
      <c r="W29" s="254"/>
      <c r="X29" s="254"/>
      <c r="Y29" s="254"/>
      <c r="Z29" s="254"/>
      <c r="AA29" s="256"/>
      <c r="AB29" s="254"/>
      <c r="AC29" s="254"/>
      <c r="AD29" s="254"/>
      <c r="AE29" s="254"/>
      <c r="AF29" s="256"/>
      <c r="AG29" s="256"/>
      <c r="AH29" s="256"/>
      <c r="AI29" s="254"/>
      <c r="AJ29" s="254"/>
      <c r="AK29" s="256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464"/>
      <c r="AX29" s="465"/>
      <c r="AY29" s="468"/>
      <c r="AZ29" s="469"/>
      <c r="BA29" s="458"/>
      <c r="BB29" s="459"/>
      <c r="BC29" s="453"/>
      <c r="BD29" s="454"/>
    </row>
    <row r="30" spans="1:56" ht="12.75" customHeight="1">
      <c r="A30" s="538"/>
      <c r="B30" s="267" t="s">
        <v>146</v>
      </c>
      <c r="C30" s="268"/>
      <c r="D30" s="270" t="s">
        <v>14</v>
      </c>
      <c r="E30" s="253"/>
      <c r="F30" s="266"/>
      <c r="G30" s="256"/>
      <c r="H30" s="255" t="s">
        <v>19</v>
      </c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464"/>
      <c r="AX30" s="465"/>
      <c r="AY30" s="468"/>
      <c r="AZ30" s="469"/>
      <c r="BA30" s="458"/>
      <c r="BB30" s="459"/>
      <c r="BC30" s="453"/>
      <c r="BD30" s="454"/>
    </row>
    <row r="31" spans="1:56" ht="12.75" customHeight="1">
      <c r="A31" s="538"/>
      <c r="B31" s="267" t="s">
        <v>146</v>
      </c>
      <c r="C31" s="268"/>
      <c r="D31" s="270" t="s">
        <v>15</v>
      </c>
      <c r="E31" s="253"/>
      <c r="F31" s="266"/>
      <c r="G31" s="256"/>
      <c r="H31" s="255" t="s">
        <v>20</v>
      </c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464"/>
      <c r="AX31" s="465"/>
      <c r="AY31" s="468"/>
      <c r="AZ31" s="469"/>
      <c r="BA31" s="458"/>
      <c r="BB31" s="459"/>
      <c r="BC31" s="453"/>
      <c r="BD31" s="454"/>
    </row>
    <row r="32" spans="1:56" ht="12.75" customHeight="1">
      <c r="A32" s="538"/>
      <c r="B32" s="267" t="s">
        <v>146</v>
      </c>
      <c r="C32" s="268"/>
      <c r="D32" s="252"/>
      <c r="E32" s="253"/>
      <c r="F32" s="26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71" t="s">
        <v>11</v>
      </c>
      <c r="AW32" s="461">
        <v>22</v>
      </c>
      <c r="AX32" s="420"/>
      <c r="AY32" s="468"/>
      <c r="AZ32" s="469"/>
      <c r="BA32" s="458"/>
      <c r="BB32" s="459"/>
      <c r="BC32" s="453"/>
      <c r="BD32" s="454"/>
    </row>
    <row r="33" spans="1:56" ht="12.75" customHeight="1">
      <c r="A33" s="538"/>
      <c r="B33" s="267" t="s">
        <v>146</v>
      </c>
      <c r="C33" s="268"/>
      <c r="D33" s="252"/>
      <c r="E33" s="272">
        <v>89</v>
      </c>
      <c r="F33" s="266"/>
      <c r="G33" s="256"/>
      <c r="H33" s="255" t="s">
        <v>164</v>
      </c>
      <c r="I33" s="256"/>
      <c r="J33" s="256"/>
      <c r="K33" s="256"/>
      <c r="L33" s="256"/>
      <c r="M33" s="256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374" t="s">
        <v>21</v>
      </c>
      <c r="AP33" s="375"/>
      <c r="AQ33" s="375"/>
      <c r="AR33" s="375"/>
      <c r="AS33" s="375"/>
      <c r="AT33" s="375"/>
      <c r="AU33" s="375"/>
      <c r="AV33" s="376"/>
      <c r="AW33" s="464"/>
      <c r="AX33" s="465"/>
      <c r="AY33" s="490">
        <v>88</v>
      </c>
      <c r="AZ33" s="491"/>
      <c r="BA33" s="458"/>
      <c r="BB33" s="459"/>
      <c r="BC33" s="453"/>
      <c r="BD33" s="454"/>
    </row>
    <row r="34" spans="1:56" ht="12.75" customHeight="1">
      <c r="A34" s="538"/>
      <c r="B34" s="267" t="s">
        <v>146</v>
      </c>
      <c r="C34" s="268"/>
      <c r="D34" s="252"/>
      <c r="E34" s="274"/>
      <c r="F34" s="266"/>
      <c r="G34" s="256"/>
      <c r="H34" s="255"/>
      <c r="I34" s="256"/>
      <c r="J34" s="256"/>
      <c r="K34" s="256"/>
      <c r="L34" s="256"/>
      <c r="M34" s="256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377"/>
      <c r="AP34" s="378"/>
      <c r="AQ34" s="378"/>
      <c r="AR34" s="378"/>
      <c r="AS34" s="378"/>
      <c r="AT34" s="378"/>
      <c r="AU34" s="378"/>
      <c r="AV34" s="379"/>
      <c r="AW34" s="464"/>
      <c r="AX34" s="465"/>
      <c r="AY34" s="468"/>
      <c r="AZ34" s="469"/>
      <c r="BA34" s="458"/>
      <c r="BB34" s="459"/>
      <c r="BC34" s="453"/>
      <c r="BD34" s="454"/>
    </row>
    <row r="35" spans="1:56" ht="12.75" customHeight="1">
      <c r="A35" s="538"/>
      <c r="B35" s="267" t="s">
        <v>146</v>
      </c>
      <c r="C35" s="268"/>
      <c r="D35" s="252"/>
      <c r="E35" s="253"/>
      <c r="F35" s="275">
        <v>16</v>
      </c>
      <c r="G35" s="256"/>
      <c r="H35" s="276" t="s">
        <v>24</v>
      </c>
      <c r="I35" s="256"/>
      <c r="J35" s="256"/>
      <c r="K35" s="256"/>
      <c r="L35" s="256"/>
      <c r="M35" s="256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380"/>
      <c r="AP35" s="381"/>
      <c r="AQ35" s="381"/>
      <c r="AR35" s="381"/>
      <c r="AS35" s="381"/>
      <c r="AT35" s="381"/>
      <c r="AU35" s="381"/>
      <c r="AV35" s="382"/>
      <c r="AW35" s="464"/>
      <c r="AX35" s="465"/>
      <c r="AY35" s="468"/>
      <c r="AZ35" s="469"/>
      <c r="BA35" s="458"/>
      <c r="BB35" s="459"/>
      <c r="BC35" s="453"/>
      <c r="BD35" s="454"/>
    </row>
    <row r="36" spans="1:56" ht="12.75" customHeight="1" thickBot="1">
      <c r="A36" s="538"/>
      <c r="B36" s="267" t="s">
        <v>146</v>
      </c>
      <c r="C36" s="268"/>
      <c r="D36" s="252"/>
      <c r="E36" s="253"/>
      <c r="F36" s="277"/>
      <c r="G36" s="256"/>
      <c r="H36" s="263"/>
      <c r="I36" s="263"/>
      <c r="J36" s="263"/>
      <c r="K36" s="263"/>
      <c r="L36" s="263"/>
      <c r="M36" s="263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3"/>
      <c r="AP36" s="273"/>
      <c r="AQ36" s="273"/>
      <c r="AR36" s="273"/>
      <c r="AS36" s="273"/>
      <c r="AT36" s="273"/>
      <c r="AU36" s="273"/>
      <c r="AV36" s="273"/>
      <c r="AW36" s="464"/>
      <c r="AX36" s="465"/>
      <c r="AY36" s="468"/>
      <c r="AZ36" s="469"/>
      <c r="BA36" s="458"/>
      <c r="BB36" s="459"/>
      <c r="BC36" s="453"/>
      <c r="BD36" s="454"/>
    </row>
    <row r="37" spans="1:56" ht="12.75" customHeight="1">
      <c r="A37" s="538"/>
      <c r="B37" s="267" t="s">
        <v>146</v>
      </c>
      <c r="C37" s="268"/>
      <c r="D37" s="252"/>
      <c r="E37" s="253"/>
      <c r="F37" s="266"/>
      <c r="G37" s="256"/>
      <c r="H37" s="383" t="s">
        <v>4</v>
      </c>
      <c r="I37" s="384"/>
      <c r="J37" s="384"/>
      <c r="K37" s="384"/>
      <c r="L37" s="384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80"/>
      <c r="AO37" s="278"/>
      <c r="AP37" s="273"/>
      <c r="AQ37" s="273"/>
      <c r="AR37" s="273"/>
      <c r="AS37" s="273"/>
      <c r="AT37" s="273"/>
      <c r="AU37" s="273"/>
      <c r="AV37" s="273"/>
      <c r="AW37" s="464"/>
      <c r="AX37" s="465"/>
      <c r="AY37" s="468"/>
      <c r="AZ37" s="469"/>
      <c r="BA37" s="458"/>
      <c r="BB37" s="459"/>
      <c r="BC37" s="453"/>
      <c r="BD37" s="454"/>
    </row>
    <row r="38" spans="1:56" ht="12.75" customHeight="1">
      <c r="A38" s="538"/>
      <c r="B38" s="267" t="s">
        <v>146</v>
      </c>
      <c r="C38" s="268"/>
      <c r="D38" s="252"/>
      <c r="E38" s="253"/>
      <c r="F38" s="266"/>
      <c r="G38" s="281"/>
      <c r="H38" s="385"/>
      <c r="I38" s="386"/>
      <c r="J38" s="386"/>
      <c r="K38" s="386"/>
      <c r="L38" s="386"/>
      <c r="M38" s="282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4"/>
      <c r="AO38" s="285"/>
      <c r="AP38" s="286"/>
      <c r="AQ38" s="273"/>
      <c r="AR38" s="273"/>
      <c r="AS38" s="273"/>
      <c r="AT38" s="273"/>
      <c r="AU38" s="273"/>
      <c r="AV38" s="273"/>
      <c r="AW38" s="464"/>
      <c r="AX38" s="465"/>
      <c r="AY38" s="468"/>
      <c r="AZ38" s="469"/>
      <c r="BA38" s="458"/>
      <c r="BB38" s="459"/>
      <c r="BC38" s="453"/>
      <c r="BD38" s="454"/>
    </row>
    <row r="39" spans="1:56" ht="12.75" customHeight="1">
      <c r="A39" s="538"/>
      <c r="B39" s="267" t="s">
        <v>146</v>
      </c>
      <c r="C39" s="268"/>
      <c r="D39" s="252"/>
      <c r="E39" s="253"/>
      <c r="F39" s="266"/>
      <c r="G39" s="281"/>
      <c r="H39" s="287">
        <v>1</v>
      </c>
      <c r="I39" s="288" t="s">
        <v>3</v>
      </c>
      <c r="J39" s="282"/>
      <c r="K39" s="282"/>
      <c r="L39" s="282"/>
      <c r="M39" s="282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4"/>
      <c r="AO39" s="366" t="s">
        <v>22</v>
      </c>
      <c r="AP39" s="366"/>
      <c r="AQ39" s="366"/>
      <c r="AR39" s="366"/>
      <c r="AS39" s="366"/>
      <c r="AT39" s="366"/>
      <c r="AU39" s="366"/>
      <c r="AV39" s="367"/>
      <c r="AW39" s="464"/>
      <c r="AX39" s="465"/>
      <c r="AY39" s="468"/>
      <c r="AZ39" s="469"/>
      <c r="BA39" s="464">
        <v>1</v>
      </c>
      <c r="BB39" s="465"/>
      <c r="BC39" s="453"/>
      <c r="BD39" s="454"/>
    </row>
    <row r="40" spans="1:56" ht="12.75" customHeight="1">
      <c r="A40" s="538"/>
      <c r="B40" s="267" t="s">
        <v>146</v>
      </c>
      <c r="C40" s="268"/>
      <c r="D40" s="252"/>
      <c r="E40" s="253"/>
      <c r="F40" s="266"/>
      <c r="G40" s="281"/>
      <c r="H40" s="287">
        <v>2</v>
      </c>
      <c r="I40" s="288" t="s">
        <v>117</v>
      </c>
      <c r="J40" s="282"/>
      <c r="K40" s="282"/>
      <c r="L40" s="282"/>
      <c r="M40" s="282"/>
      <c r="N40" s="283"/>
      <c r="O40" s="283"/>
      <c r="P40" s="289" t="s">
        <v>177</v>
      </c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4"/>
      <c r="AO40" s="368"/>
      <c r="AP40" s="368"/>
      <c r="AQ40" s="368"/>
      <c r="AR40" s="368"/>
      <c r="AS40" s="368"/>
      <c r="AT40" s="368"/>
      <c r="AU40" s="368"/>
      <c r="AV40" s="369"/>
      <c r="AW40" s="464"/>
      <c r="AX40" s="465"/>
      <c r="AY40" s="468"/>
      <c r="AZ40" s="469"/>
      <c r="BA40" s="453"/>
      <c r="BB40" s="463"/>
      <c r="BC40" s="453"/>
      <c r="BD40" s="454"/>
    </row>
    <row r="41" spans="1:56" ht="12.75" customHeight="1">
      <c r="A41" s="538"/>
      <c r="B41" s="267" t="s">
        <v>146</v>
      </c>
      <c r="C41" s="268"/>
      <c r="D41" s="252"/>
      <c r="E41" s="253"/>
      <c r="F41" s="266"/>
      <c r="G41" s="281"/>
      <c r="H41" s="287"/>
      <c r="I41" s="288"/>
      <c r="J41" s="282"/>
      <c r="K41" s="282"/>
      <c r="L41" s="282"/>
      <c r="M41" s="282"/>
      <c r="N41" s="283"/>
      <c r="O41" s="283"/>
      <c r="P41" s="289" t="s">
        <v>125</v>
      </c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4"/>
      <c r="AO41" s="370"/>
      <c r="AP41" s="370"/>
      <c r="AQ41" s="370"/>
      <c r="AR41" s="370"/>
      <c r="AS41" s="370"/>
      <c r="AT41" s="370"/>
      <c r="AU41" s="370"/>
      <c r="AV41" s="371"/>
      <c r="AW41" s="464"/>
      <c r="AX41" s="465"/>
      <c r="AY41" s="468"/>
      <c r="AZ41" s="469"/>
      <c r="BA41" s="458"/>
      <c r="BB41" s="459"/>
      <c r="BC41" s="461"/>
      <c r="BD41" s="462"/>
    </row>
    <row r="42" spans="1:56" ht="12.75" customHeight="1">
      <c r="A42" s="538"/>
      <c r="B42" s="267" t="s">
        <v>146</v>
      </c>
      <c r="C42" s="268"/>
      <c r="D42" s="252"/>
      <c r="E42" s="253"/>
      <c r="F42" s="266"/>
      <c r="G42" s="281"/>
      <c r="H42" s="287"/>
      <c r="I42" s="290"/>
      <c r="J42" s="282"/>
      <c r="K42" s="282"/>
      <c r="L42" s="282"/>
      <c r="M42" s="282"/>
      <c r="N42" s="283"/>
      <c r="O42" s="283"/>
      <c r="P42" s="289" t="s">
        <v>118</v>
      </c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4"/>
      <c r="AO42" s="366" t="s">
        <v>23</v>
      </c>
      <c r="AP42" s="366"/>
      <c r="AQ42" s="366"/>
      <c r="AR42" s="366"/>
      <c r="AS42" s="366"/>
      <c r="AT42" s="366"/>
      <c r="AU42" s="366"/>
      <c r="AV42" s="367" t="s">
        <v>23</v>
      </c>
      <c r="AW42" s="464"/>
      <c r="AX42" s="465"/>
      <c r="AY42" s="468"/>
      <c r="AZ42" s="469"/>
      <c r="BA42" s="458"/>
      <c r="BB42" s="459"/>
      <c r="BC42" s="466">
        <v>1</v>
      </c>
      <c r="BD42" s="467"/>
    </row>
    <row r="43" spans="1:56" ht="12.75" customHeight="1">
      <c r="A43" s="538"/>
      <c r="B43" s="267" t="s">
        <v>146</v>
      </c>
      <c r="C43" s="268"/>
      <c r="D43" s="252"/>
      <c r="E43" s="253"/>
      <c r="F43" s="266"/>
      <c r="G43" s="281"/>
      <c r="H43" s="287"/>
      <c r="I43" s="288"/>
      <c r="J43" s="282"/>
      <c r="K43" s="282"/>
      <c r="L43" s="282"/>
      <c r="M43" s="282"/>
      <c r="N43" s="283"/>
      <c r="O43" s="283"/>
      <c r="P43" s="289" t="s">
        <v>119</v>
      </c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4"/>
      <c r="AO43" s="368"/>
      <c r="AP43" s="368"/>
      <c r="AQ43" s="368"/>
      <c r="AR43" s="368"/>
      <c r="AS43" s="368"/>
      <c r="AT43" s="368"/>
      <c r="AU43" s="368"/>
      <c r="AV43" s="369"/>
      <c r="AW43" s="464"/>
      <c r="AX43" s="465"/>
      <c r="AY43" s="468"/>
      <c r="AZ43" s="469"/>
      <c r="BA43" s="458"/>
      <c r="BB43" s="459"/>
      <c r="BC43" s="453"/>
      <c r="BD43" s="454"/>
    </row>
    <row r="44" spans="1:56" ht="12.75" customHeight="1">
      <c r="A44" s="538"/>
      <c r="B44" s="267" t="s">
        <v>146</v>
      </c>
      <c r="C44" s="268"/>
      <c r="D44" s="252"/>
      <c r="E44" s="253"/>
      <c r="F44" s="266"/>
      <c r="G44" s="281"/>
      <c r="H44" s="287"/>
      <c r="I44" s="288"/>
      <c r="J44" s="282"/>
      <c r="K44" s="282"/>
      <c r="L44" s="282"/>
      <c r="M44" s="282"/>
      <c r="N44" s="283"/>
      <c r="O44" s="283"/>
      <c r="P44" s="289" t="s">
        <v>120</v>
      </c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4"/>
      <c r="AO44" s="370"/>
      <c r="AP44" s="370"/>
      <c r="AQ44" s="370"/>
      <c r="AR44" s="370"/>
      <c r="AS44" s="370"/>
      <c r="AT44" s="370"/>
      <c r="AU44" s="370"/>
      <c r="AV44" s="371"/>
      <c r="AW44" s="464"/>
      <c r="AX44" s="465"/>
      <c r="AY44" s="468"/>
      <c r="AZ44" s="469"/>
      <c r="BA44" s="458"/>
      <c r="BB44" s="459"/>
      <c r="BC44" s="453"/>
      <c r="BD44" s="454"/>
    </row>
    <row r="45" spans="1:56" ht="12.75" customHeight="1">
      <c r="A45" s="538"/>
      <c r="B45" s="267" t="s">
        <v>146</v>
      </c>
      <c r="C45" s="268"/>
      <c r="D45" s="252"/>
      <c r="E45" s="253"/>
      <c r="F45" s="266"/>
      <c r="G45" s="281"/>
      <c r="H45" s="287">
        <v>3</v>
      </c>
      <c r="I45" s="288" t="s">
        <v>83</v>
      </c>
      <c r="J45" s="282"/>
      <c r="K45" s="282"/>
      <c r="L45" s="282"/>
      <c r="M45" s="282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4"/>
      <c r="AO45" s="285"/>
      <c r="AP45" s="286"/>
      <c r="AQ45" s="273"/>
      <c r="AR45" s="273"/>
      <c r="AS45" s="273"/>
      <c r="AT45" s="273"/>
      <c r="AU45" s="273"/>
      <c r="AV45" s="273"/>
      <c r="AW45" s="464"/>
      <c r="AX45" s="465"/>
      <c r="AY45" s="468"/>
      <c r="AZ45" s="469"/>
      <c r="BA45" s="458"/>
      <c r="BB45" s="459"/>
      <c r="BC45" s="453"/>
      <c r="BD45" s="454"/>
    </row>
    <row r="46" spans="1:56" ht="12.75" customHeight="1">
      <c r="A46" s="538"/>
      <c r="B46" s="267" t="s">
        <v>146</v>
      </c>
      <c r="C46" s="268"/>
      <c r="D46" s="252"/>
      <c r="E46" s="253"/>
      <c r="F46" s="266"/>
      <c r="G46" s="281"/>
      <c r="H46" s="287"/>
      <c r="I46" s="288" t="s">
        <v>72</v>
      </c>
      <c r="J46" s="282"/>
      <c r="K46" s="282"/>
      <c r="L46" s="282"/>
      <c r="M46" s="282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4"/>
      <c r="AO46" s="285"/>
      <c r="AP46" s="286"/>
      <c r="AQ46" s="273"/>
      <c r="AR46" s="273"/>
      <c r="AS46" s="273"/>
      <c r="AT46" s="273"/>
      <c r="AU46" s="273"/>
      <c r="AV46" s="273"/>
      <c r="AW46" s="464"/>
      <c r="AX46" s="465"/>
      <c r="AY46" s="468"/>
      <c r="AZ46" s="469"/>
      <c r="BA46" s="458"/>
      <c r="BB46" s="459"/>
      <c r="BC46" s="453"/>
      <c r="BD46" s="454"/>
    </row>
    <row r="47" spans="1:56" ht="12.75" customHeight="1">
      <c r="A47" s="538"/>
      <c r="B47" s="267" t="s">
        <v>146</v>
      </c>
      <c r="C47" s="268"/>
      <c r="D47" s="252"/>
      <c r="E47" s="253"/>
      <c r="F47" s="266"/>
      <c r="G47" s="281"/>
      <c r="H47" s="287">
        <v>4</v>
      </c>
      <c r="I47" s="288" t="s">
        <v>70</v>
      </c>
      <c r="J47" s="282"/>
      <c r="K47" s="282"/>
      <c r="L47" s="282"/>
      <c r="M47" s="282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4"/>
      <c r="AO47" s="285"/>
      <c r="AP47" s="286"/>
      <c r="AQ47" s="273"/>
      <c r="AR47" s="273"/>
      <c r="AS47" s="273"/>
      <c r="AT47" s="273"/>
      <c r="AU47" s="273"/>
      <c r="AV47" s="273"/>
      <c r="AW47" s="464"/>
      <c r="AX47" s="465"/>
      <c r="AY47" s="468"/>
      <c r="AZ47" s="469"/>
      <c r="BA47" s="458"/>
      <c r="BB47" s="459"/>
      <c r="BC47" s="453"/>
      <c r="BD47" s="454"/>
    </row>
    <row r="48" spans="1:56" ht="12.75" customHeight="1" thickBot="1">
      <c r="A48" s="538"/>
      <c r="B48" s="267" t="s">
        <v>146</v>
      </c>
      <c r="C48" s="268"/>
      <c r="D48" s="252"/>
      <c r="E48" s="253"/>
      <c r="F48" s="266"/>
      <c r="G48" s="281"/>
      <c r="H48" s="291"/>
      <c r="I48" s="292" t="s">
        <v>71</v>
      </c>
      <c r="J48" s="293"/>
      <c r="K48" s="293"/>
      <c r="L48" s="293"/>
      <c r="M48" s="293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5"/>
      <c r="AO48" s="285"/>
      <c r="AP48" s="286"/>
      <c r="AQ48" s="273"/>
      <c r="AR48" s="273"/>
      <c r="AS48" s="273"/>
      <c r="AT48" s="273"/>
      <c r="AU48" s="273"/>
      <c r="AV48" s="273"/>
      <c r="AW48" s="464"/>
      <c r="AX48" s="465"/>
      <c r="AY48" s="468"/>
      <c r="AZ48" s="469"/>
      <c r="BA48" s="458"/>
      <c r="BB48" s="459"/>
      <c r="BC48" s="453"/>
      <c r="BD48" s="454"/>
    </row>
    <row r="49" spans="1:56" ht="12.75" customHeight="1" thickBot="1">
      <c r="A49" s="539"/>
      <c r="B49" s="296" t="s">
        <v>146</v>
      </c>
      <c r="C49" s="297"/>
      <c r="D49" s="298"/>
      <c r="E49" s="298"/>
      <c r="F49" s="266"/>
      <c r="G49" s="256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64" t="s">
        <v>110</v>
      </c>
    </row>
    <row r="50" spans="1:56" ht="12.75" customHeight="1" thickBot="1" thickTop="1">
      <c r="A50" s="357" t="s">
        <v>48</v>
      </c>
      <c r="B50" s="358"/>
      <c r="C50" s="359"/>
      <c r="D50" s="71"/>
      <c r="E50" s="50">
        <f>COUNT(E26:E49)</f>
        <v>1</v>
      </c>
      <c r="F50" s="167"/>
      <c r="G50" s="51"/>
      <c r="H50" s="157"/>
      <c r="I50" s="158">
        <v>6</v>
      </c>
      <c r="J50" s="342" t="s">
        <v>147</v>
      </c>
      <c r="K50" s="342"/>
      <c r="L50" s="342"/>
      <c r="M50" s="342"/>
      <c r="N50" s="342"/>
      <c r="O50" s="342"/>
      <c r="P50" s="342"/>
      <c r="Q50" s="342"/>
      <c r="R50" s="342"/>
      <c r="S50" s="338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363" t="s">
        <v>17</v>
      </c>
      <c r="AP50" s="364"/>
      <c r="AQ50" s="364"/>
      <c r="AR50" s="364"/>
      <c r="AS50" s="364"/>
      <c r="AT50" s="364"/>
      <c r="AU50" s="364"/>
      <c r="AV50" s="365"/>
      <c r="AW50" s="470">
        <v>119</v>
      </c>
      <c r="AX50" s="471"/>
      <c r="AY50" s="473"/>
      <c r="AZ50" s="474"/>
      <c r="BA50" s="430">
        <v>3</v>
      </c>
      <c r="BB50" s="472"/>
      <c r="BC50" s="430">
        <v>2</v>
      </c>
      <c r="BD50" s="431"/>
    </row>
    <row r="51" spans="1:56" ht="15" customHeight="1" thickBot="1" thickTop="1">
      <c r="A51" s="531" t="s">
        <v>36</v>
      </c>
      <c r="B51" s="532"/>
      <c r="C51" s="532"/>
      <c r="D51" s="540">
        <v>5.8</v>
      </c>
      <c r="E51" s="541"/>
      <c r="F51" s="161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</row>
    <row r="52" spans="1:56" ht="15" customHeight="1" thickBot="1" thickTop="1">
      <c r="A52" s="531"/>
      <c r="B52" s="532"/>
      <c r="C52" s="532"/>
      <c r="D52" s="542"/>
      <c r="E52" s="543"/>
      <c r="F52" s="162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</row>
    <row r="53" ht="12.75" thickTop="1"/>
    <row r="58" spans="1:56" ht="15">
      <c r="A58" s="1" t="s">
        <v>115</v>
      </c>
      <c r="B58" s="1"/>
      <c r="C58" s="1"/>
      <c r="D58" s="2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4" t="s">
        <v>175</v>
      </c>
    </row>
    <row r="59" spans="1:56" ht="14.25">
      <c r="A59" s="5" t="s">
        <v>116</v>
      </c>
      <c r="B59" s="5"/>
      <c r="C59" s="5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202" t="s">
        <v>168</v>
      </c>
    </row>
    <row r="60" spans="1:56" ht="14.25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7"/>
    </row>
    <row r="61" spans="1:56" ht="14.25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7"/>
    </row>
    <row r="62" spans="1:56" ht="14.25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7"/>
    </row>
    <row r="63" spans="1:56" ht="14.25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7"/>
    </row>
    <row r="64" spans="1:51" ht="20.25">
      <c r="A64" s="300" t="s">
        <v>192</v>
      </c>
      <c r="B64" s="13"/>
      <c r="C64" s="13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1:56" ht="18">
      <c r="A65" s="301"/>
      <c r="B65" s="301"/>
      <c r="C65" s="301"/>
      <c r="D65" s="302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2"/>
      <c r="Q65" s="302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303"/>
      <c r="BC65" s="303"/>
      <c r="BD65" s="303"/>
    </row>
    <row r="66" spans="1:51" ht="14.25" customHeight="1">
      <c r="A66" s="544" t="s">
        <v>190</v>
      </c>
      <c r="B66" s="544"/>
      <c r="C66" s="544"/>
      <c r="D66" s="545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:51" ht="15" customHeight="1">
      <c r="A67" s="556"/>
      <c r="B67" s="556"/>
      <c r="C67" s="556"/>
      <c r="D67" s="547"/>
      <c r="E67" s="12"/>
      <c r="F67" s="304" t="s">
        <v>193</v>
      </c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5"/>
      <c r="S67" s="305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11"/>
      <c r="AU67" s="11"/>
      <c r="AV67" s="11"/>
      <c r="AW67" s="11"/>
      <c r="AX67" s="11"/>
      <c r="AY67" s="11"/>
    </row>
    <row r="68" spans="1:56" ht="15" customHeight="1">
      <c r="A68" s="548"/>
      <c r="B68" s="548"/>
      <c r="C68" s="548"/>
      <c r="D68" s="549"/>
      <c r="E68" s="302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7"/>
      <c r="S68" s="307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3"/>
      <c r="AU68" s="303"/>
      <c r="AV68" s="303"/>
      <c r="AW68" s="303"/>
      <c r="AX68" s="303"/>
      <c r="AY68" s="303"/>
      <c r="AZ68" s="303"/>
      <c r="BA68" s="303"/>
      <c r="BB68" s="303"/>
      <c r="BC68" s="303"/>
      <c r="BD68" s="303"/>
    </row>
    <row r="69" spans="1:51" ht="15" customHeight="1">
      <c r="A69" s="544" t="s">
        <v>94</v>
      </c>
      <c r="B69" s="544"/>
      <c r="C69" s="544"/>
      <c r="D69" s="545"/>
      <c r="E69" s="12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5"/>
      <c r="Q69" s="305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11"/>
      <c r="AU69" s="11"/>
      <c r="AV69" s="11"/>
      <c r="AW69" s="11"/>
      <c r="AX69" s="11"/>
      <c r="AY69" s="11"/>
    </row>
    <row r="70" spans="1:51" ht="15" customHeight="1">
      <c r="A70" s="546"/>
      <c r="B70" s="546"/>
      <c r="C70" s="546"/>
      <c r="D70" s="547"/>
      <c r="E70" s="12"/>
      <c r="F70" s="304" t="s">
        <v>194</v>
      </c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5"/>
      <c r="S70" s="305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11"/>
      <c r="AU70" s="11"/>
      <c r="AV70" s="11"/>
      <c r="AW70" s="11"/>
      <c r="AX70" s="11"/>
      <c r="AY70" s="11"/>
    </row>
    <row r="71" spans="1:51" ht="15" customHeight="1">
      <c r="A71" s="546"/>
      <c r="B71" s="546"/>
      <c r="C71" s="546"/>
      <c r="D71" s="547"/>
      <c r="E71" s="12"/>
      <c r="F71" s="304" t="s">
        <v>195</v>
      </c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5"/>
      <c r="S71" s="305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11"/>
      <c r="AU71" s="11"/>
      <c r="AV71" s="11"/>
      <c r="AW71" s="11"/>
      <c r="AX71" s="11"/>
      <c r="AY71" s="11"/>
    </row>
    <row r="72" spans="1:56" ht="15" customHeight="1">
      <c r="A72" s="548"/>
      <c r="B72" s="548"/>
      <c r="C72" s="548"/>
      <c r="D72" s="549"/>
      <c r="E72" s="302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7"/>
      <c r="S72" s="307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</row>
    <row r="73" spans="1:51" ht="15" customHeight="1">
      <c r="A73" s="550" t="s">
        <v>0</v>
      </c>
      <c r="B73" s="544"/>
      <c r="C73" s="544"/>
      <c r="D73" s="545"/>
      <c r="E73" s="12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5"/>
      <c r="S73" s="305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11"/>
      <c r="AU73" s="11"/>
      <c r="AV73" s="11"/>
      <c r="AW73" s="11"/>
      <c r="AX73" s="11"/>
      <c r="AY73" s="11"/>
    </row>
    <row r="74" spans="1:51" ht="15" customHeight="1">
      <c r="A74" s="546"/>
      <c r="B74" s="546"/>
      <c r="C74" s="546"/>
      <c r="D74" s="547"/>
      <c r="E74" s="12"/>
      <c r="F74" s="304" t="s">
        <v>173</v>
      </c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5"/>
      <c r="S74" s="305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11"/>
      <c r="AU74" s="11"/>
      <c r="AV74" s="11"/>
      <c r="AW74" s="11"/>
      <c r="AX74" s="11"/>
      <c r="AY74" s="11"/>
    </row>
    <row r="75" spans="1:51" ht="15" customHeight="1">
      <c r="A75" s="546"/>
      <c r="B75" s="546"/>
      <c r="C75" s="546"/>
      <c r="D75" s="547"/>
      <c r="E75" s="12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5"/>
      <c r="S75" s="305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11"/>
      <c r="AU75" s="11"/>
      <c r="AV75" s="11"/>
      <c r="AW75" s="11"/>
      <c r="AX75" s="11"/>
      <c r="AY75" s="11"/>
    </row>
    <row r="76" spans="1:56" ht="12" customHeight="1">
      <c r="A76" s="548"/>
      <c r="B76" s="548"/>
      <c r="C76" s="548"/>
      <c r="D76" s="549"/>
      <c r="E76" s="302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7"/>
      <c r="Q76" s="307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306"/>
      <c r="AQ76" s="306"/>
      <c r="AR76" s="306"/>
      <c r="AS76" s="306"/>
      <c r="AT76" s="303"/>
      <c r="AU76" s="303"/>
      <c r="AV76" s="303"/>
      <c r="AW76" s="303"/>
      <c r="AX76" s="303"/>
      <c r="AY76" s="303"/>
      <c r="AZ76" s="303"/>
      <c r="BA76" s="303"/>
      <c r="BB76" s="303"/>
      <c r="BC76" s="303"/>
      <c r="BD76" s="303"/>
    </row>
    <row r="77" spans="1:51" ht="12" customHeight="1">
      <c r="A77" s="544" t="s">
        <v>99</v>
      </c>
      <c r="B77" s="544"/>
      <c r="C77" s="544"/>
      <c r="D77" s="545"/>
      <c r="E77" s="12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5"/>
      <c r="Q77" s="305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11"/>
      <c r="AU77" s="11"/>
      <c r="AV77" s="11"/>
      <c r="AW77" s="11"/>
      <c r="AX77" s="11"/>
      <c r="AY77" s="11"/>
    </row>
    <row r="78" spans="1:51" ht="15" customHeight="1">
      <c r="A78" s="546"/>
      <c r="B78" s="546"/>
      <c r="C78" s="546"/>
      <c r="D78" s="547"/>
      <c r="E78" s="12"/>
      <c r="F78" s="304" t="s">
        <v>196</v>
      </c>
      <c r="G78" s="304"/>
      <c r="H78" s="304"/>
      <c r="I78" s="304"/>
      <c r="J78" s="304"/>
      <c r="K78" s="304"/>
      <c r="L78" s="304"/>
      <c r="M78" s="304"/>
      <c r="N78" s="304"/>
      <c r="O78" s="304"/>
      <c r="P78" s="305"/>
      <c r="Q78" s="305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11"/>
      <c r="AU78" s="11"/>
      <c r="AV78" s="11"/>
      <c r="AW78" s="11"/>
      <c r="AX78" s="11"/>
      <c r="AY78" s="11"/>
    </row>
    <row r="79" spans="1:56" ht="15" customHeight="1">
      <c r="A79" s="548"/>
      <c r="B79" s="548"/>
      <c r="C79" s="548"/>
      <c r="D79" s="549"/>
      <c r="E79" s="302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7"/>
      <c r="Q79" s="307"/>
      <c r="R79" s="306"/>
      <c r="S79" s="306"/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306"/>
      <c r="AN79" s="306"/>
      <c r="AO79" s="306"/>
      <c r="AP79" s="306"/>
      <c r="AQ79" s="306"/>
      <c r="AR79" s="306"/>
      <c r="AS79" s="306"/>
      <c r="AT79" s="303"/>
      <c r="AU79" s="303"/>
      <c r="AV79" s="303"/>
      <c r="AW79" s="303"/>
      <c r="AX79" s="303"/>
      <c r="AY79" s="303"/>
      <c r="AZ79" s="303"/>
      <c r="BA79" s="303"/>
      <c r="BB79" s="303"/>
      <c r="BC79" s="303"/>
      <c r="BD79" s="303"/>
    </row>
    <row r="80" spans="1:51" ht="15" customHeight="1">
      <c r="A80" s="544" t="s">
        <v>100</v>
      </c>
      <c r="B80" s="544"/>
      <c r="C80" s="544"/>
      <c r="D80" s="545"/>
      <c r="E80" s="12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6" ht="15" customHeight="1">
      <c r="A81" s="546"/>
      <c r="B81" s="546"/>
      <c r="C81" s="546"/>
      <c r="D81" s="547"/>
      <c r="E81" s="12"/>
      <c r="F81" s="304" t="s">
        <v>197</v>
      </c>
    </row>
    <row r="82" spans="1:52" ht="14.25">
      <c r="A82" s="546"/>
      <c r="B82" s="546"/>
      <c r="C82" s="546"/>
      <c r="D82" s="547"/>
      <c r="E82" s="12"/>
      <c r="F82" s="304" t="s">
        <v>198</v>
      </c>
      <c r="M82" s="304" t="s">
        <v>199</v>
      </c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5"/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</row>
    <row r="83" spans="1:57" ht="14.25">
      <c r="A83" s="546"/>
      <c r="B83" s="546"/>
      <c r="C83" s="546"/>
      <c r="D83" s="547"/>
      <c r="E83" s="12"/>
      <c r="F83" s="304" t="s">
        <v>200</v>
      </c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305"/>
      <c r="AY83" s="305"/>
      <c r="AZ83" s="304"/>
      <c r="BA83" s="304"/>
      <c r="BB83" s="304"/>
      <c r="BC83" s="304"/>
      <c r="BD83" s="304"/>
      <c r="BE83" s="304"/>
    </row>
    <row r="84" spans="1:57" ht="14.25">
      <c r="A84" s="548"/>
      <c r="B84" s="548"/>
      <c r="C84" s="548"/>
      <c r="D84" s="549"/>
      <c r="E84" s="302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7"/>
      <c r="AY84" s="307"/>
      <c r="AZ84" s="306"/>
      <c r="BA84" s="306"/>
      <c r="BB84" s="306"/>
      <c r="BC84" s="306"/>
      <c r="BD84" s="306"/>
      <c r="BE84" s="304"/>
    </row>
    <row r="85" spans="1:57" ht="14.25">
      <c r="A85" s="550" t="s">
        <v>1</v>
      </c>
      <c r="B85" s="550"/>
      <c r="C85" s="550"/>
      <c r="D85" s="551"/>
      <c r="E85" s="12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4"/>
      <c r="BA85" s="304"/>
      <c r="BB85" s="304"/>
      <c r="BC85" s="304"/>
      <c r="BD85" s="304"/>
      <c r="BE85" s="304"/>
    </row>
    <row r="86" spans="1:46" ht="15" customHeight="1">
      <c r="A86" s="552"/>
      <c r="B86" s="552"/>
      <c r="C86" s="552"/>
      <c r="D86" s="553"/>
      <c r="E86" s="12"/>
      <c r="F86" s="304" t="s">
        <v>75</v>
      </c>
      <c r="G86" s="304"/>
      <c r="H86" s="304"/>
      <c r="I86" s="304"/>
      <c r="J86" s="304"/>
      <c r="K86" s="304"/>
      <c r="L86" s="304"/>
      <c r="M86" s="304"/>
      <c r="N86" s="304"/>
      <c r="O86" s="304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</row>
    <row r="87" spans="1:45" ht="15" customHeight="1">
      <c r="A87" s="552"/>
      <c r="B87" s="552"/>
      <c r="C87" s="552"/>
      <c r="D87" s="553"/>
      <c r="E87" s="12"/>
      <c r="F87" s="304" t="s">
        <v>73</v>
      </c>
      <c r="G87" s="304"/>
      <c r="H87" s="304"/>
      <c r="I87" s="304"/>
      <c r="J87" s="304"/>
      <c r="K87" s="304"/>
      <c r="L87" s="304"/>
      <c r="M87" s="304"/>
      <c r="N87" s="304"/>
      <c r="O87" s="304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</row>
    <row r="88" spans="1:45" ht="15" customHeight="1">
      <c r="A88" s="552"/>
      <c r="B88" s="552"/>
      <c r="C88" s="552"/>
      <c r="D88" s="553"/>
      <c r="E88" s="12"/>
      <c r="F88" s="304" t="s">
        <v>74</v>
      </c>
      <c r="G88" s="304"/>
      <c r="H88" s="304"/>
      <c r="I88" s="304"/>
      <c r="J88" s="304"/>
      <c r="K88" s="304"/>
      <c r="L88" s="304"/>
      <c r="M88" s="304"/>
      <c r="N88" s="304"/>
      <c r="O88" s="304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</row>
    <row r="89" spans="1:56" ht="15" customHeight="1">
      <c r="A89" s="554"/>
      <c r="B89" s="554"/>
      <c r="C89" s="554"/>
      <c r="D89" s="555"/>
      <c r="E89" s="302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3"/>
      <c r="BA89" s="303"/>
      <c r="BB89" s="303"/>
      <c r="BC89" s="303"/>
      <c r="BD89" s="303"/>
    </row>
  </sheetData>
  <sheetProtection sheet="1" objects="1" scenarios="1"/>
  <mergeCells count="206">
    <mergeCell ref="A77:D79"/>
    <mergeCell ref="A80:D84"/>
    <mergeCell ref="A85:D89"/>
    <mergeCell ref="A66:D68"/>
    <mergeCell ref="A69:D72"/>
    <mergeCell ref="A73:D76"/>
    <mergeCell ref="AW38:AX38"/>
    <mergeCell ref="AW39:AX39"/>
    <mergeCell ref="BA28:BB28"/>
    <mergeCell ref="BC28:BD28"/>
    <mergeCell ref="BA29:BB29"/>
    <mergeCell ref="BC29:BD29"/>
    <mergeCell ref="AW30:AX30"/>
    <mergeCell ref="AW31:AX31"/>
    <mergeCell ref="AW34:AX34"/>
    <mergeCell ref="AW36:AX36"/>
    <mergeCell ref="A51:C52"/>
    <mergeCell ref="A17:A18"/>
    <mergeCell ref="A25:AX25"/>
    <mergeCell ref="A26:A49"/>
    <mergeCell ref="AW32:AX32"/>
    <mergeCell ref="AW33:AX33"/>
    <mergeCell ref="D51:E52"/>
    <mergeCell ref="AW47:AX47"/>
    <mergeCell ref="AW46:AX46"/>
    <mergeCell ref="AW37:AX37"/>
    <mergeCell ref="AW44:AX44"/>
    <mergeCell ref="AW42:AX42"/>
    <mergeCell ref="AO42:AV44"/>
    <mergeCell ref="AI16:AO16"/>
    <mergeCell ref="AW35:AX35"/>
    <mergeCell ref="AW43:AX43"/>
    <mergeCell ref="AW40:AX40"/>
    <mergeCell ref="AW17:BD17"/>
    <mergeCell ref="BC19:BD19"/>
    <mergeCell ref="BA18:BB18"/>
    <mergeCell ref="A14:F14"/>
    <mergeCell ref="A15:F15"/>
    <mergeCell ref="A16:F16"/>
    <mergeCell ref="C19:C23"/>
    <mergeCell ref="E17:E18"/>
    <mergeCell ref="AW28:AX28"/>
    <mergeCell ref="AW29:AX29"/>
    <mergeCell ref="AW23:AX23"/>
    <mergeCell ref="AW21:AX21"/>
    <mergeCell ref="N4:T4"/>
    <mergeCell ref="N5:R5"/>
    <mergeCell ref="N6:R6"/>
    <mergeCell ref="S7:T7"/>
    <mergeCell ref="S5:T5"/>
    <mergeCell ref="N7:R7"/>
    <mergeCell ref="S6:T6"/>
    <mergeCell ref="U5:Y5"/>
    <mergeCell ref="U6:Y6"/>
    <mergeCell ref="Z5:AA5"/>
    <mergeCell ref="AW48:AX48"/>
    <mergeCell ref="AW45:AX45"/>
    <mergeCell ref="AW41:AX41"/>
    <mergeCell ref="AW15:BB15"/>
    <mergeCell ref="AW18:AX18"/>
    <mergeCell ref="AM6:AO6"/>
    <mergeCell ref="AM7:AO7"/>
    <mergeCell ref="AY36:AZ36"/>
    <mergeCell ref="AY37:AZ37"/>
    <mergeCell ref="AY19:AZ19"/>
    <mergeCell ref="AW24:AX24"/>
    <mergeCell ref="AW26:AX26"/>
    <mergeCell ref="AW27:AX27"/>
    <mergeCell ref="AY27:AZ27"/>
    <mergeCell ref="AY28:AZ28"/>
    <mergeCell ref="AY29:AZ29"/>
    <mergeCell ref="AW19:AX19"/>
    <mergeCell ref="BC20:BD20"/>
    <mergeCell ref="AY35:AZ35"/>
    <mergeCell ref="BA36:BB36"/>
    <mergeCell ref="BC22:BD22"/>
    <mergeCell ref="AY32:AZ32"/>
    <mergeCell ref="AY33:AZ33"/>
    <mergeCell ref="AY34:AZ34"/>
    <mergeCell ref="AY30:AZ30"/>
    <mergeCell ref="AY31:AZ31"/>
    <mergeCell ref="BC30:BD30"/>
    <mergeCell ref="AP5:BD5"/>
    <mergeCell ref="AP6:BD7"/>
    <mergeCell ref="BB4:BD4"/>
    <mergeCell ref="AV4:AX4"/>
    <mergeCell ref="AY4:BA4"/>
    <mergeCell ref="AY18:AZ18"/>
    <mergeCell ref="BC18:BD18"/>
    <mergeCell ref="BC21:BD21"/>
    <mergeCell ref="AY43:AZ43"/>
    <mergeCell ref="AY23:AZ23"/>
    <mergeCell ref="AY25:AZ25"/>
    <mergeCell ref="AY26:AZ26"/>
    <mergeCell ref="AY24:AZ24"/>
    <mergeCell ref="AY39:AZ39"/>
    <mergeCell ref="AY40:AZ40"/>
    <mergeCell ref="AW50:AX50"/>
    <mergeCell ref="BA50:BB50"/>
    <mergeCell ref="BC46:BD46"/>
    <mergeCell ref="BA47:BB47"/>
    <mergeCell ref="BC47:BD47"/>
    <mergeCell ref="BC50:BD50"/>
    <mergeCell ref="AY50:AZ50"/>
    <mergeCell ref="AY46:AZ46"/>
    <mergeCell ref="AY47:AZ47"/>
    <mergeCell ref="AY48:AZ48"/>
    <mergeCell ref="AY38:AZ38"/>
    <mergeCell ref="BA44:BB44"/>
    <mergeCell ref="BC44:BD44"/>
    <mergeCell ref="BA45:BB45"/>
    <mergeCell ref="BC45:BD45"/>
    <mergeCell ref="AY44:AZ44"/>
    <mergeCell ref="AY45:AZ45"/>
    <mergeCell ref="AY41:AZ41"/>
    <mergeCell ref="AY42:AZ42"/>
    <mergeCell ref="BA33:BB33"/>
    <mergeCell ref="BC33:BD33"/>
    <mergeCell ref="BA32:BB32"/>
    <mergeCell ref="BC32:BD32"/>
    <mergeCell ref="BC31:BD31"/>
    <mergeCell ref="BA48:BB48"/>
    <mergeCell ref="BC48:BD48"/>
    <mergeCell ref="BA46:BB46"/>
    <mergeCell ref="BA41:BB41"/>
    <mergeCell ref="BA38:BB38"/>
    <mergeCell ref="BC38:BD38"/>
    <mergeCell ref="BC36:BD36"/>
    <mergeCell ref="BA31:BB31"/>
    <mergeCell ref="BC37:BD37"/>
    <mergeCell ref="BA30:BB30"/>
    <mergeCell ref="BC41:BD41"/>
    <mergeCell ref="BA43:BB43"/>
    <mergeCell ref="BC43:BD43"/>
    <mergeCell ref="BC39:BD39"/>
    <mergeCell ref="BA40:BB40"/>
    <mergeCell ref="BC40:BD40"/>
    <mergeCell ref="BA39:BB39"/>
    <mergeCell ref="BC42:BD42"/>
    <mergeCell ref="BA42:BB42"/>
    <mergeCell ref="BA37:BB37"/>
    <mergeCell ref="BA35:BB35"/>
    <mergeCell ref="BC35:BD35"/>
    <mergeCell ref="BC34:BD34"/>
    <mergeCell ref="BA34:BB34"/>
    <mergeCell ref="BC24:BD24"/>
    <mergeCell ref="BC23:BD23"/>
    <mergeCell ref="BA24:BB24"/>
    <mergeCell ref="BC27:BD27"/>
    <mergeCell ref="BA25:BB25"/>
    <mergeCell ref="BC25:BD25"/>
    <mergeCell ref="BA27:BB27"/>
    <mergeCell ref="BA23:BB23"/>
    <mergeCell ref="BA26:BB26"/>
    <mergeCell ref="BC26:BD26"/>
    <mergeCell ref="A13:F13"/>
    <mergeCell ref="BA20:BB20"/>
    <mergeCell ref="AW22:AX22"/>
    <mergeCell ref="BA21:BB21"/>
    <mergeCell ref="AY20:AZ20"/>
    <mergeCell ref="AY22:AZ22"/>
    <mergeCell ref="BA22:BB22"/>
    <mergeCell ref="AY21:AZ21"/>
    <mergeCell ref="BA19:BB19"/>
    <mergeCell ref="AW20:AX20"/>
    <mergeCell ref="BC15:BD15"/>
    <mergeCell ref="BC12:BD12"/>
    <mergeCell ref="BC14:BD14"/>
    <mergeCell ref="AW13:BB13"/>
    <mergeCell ref="AW14:BB14"/>
    <mergeCell ref="BC13:BD13"/>
    <mergeCell ref="A12:F12"/>
    <mergeCell ref="AH6:AI7"/>
    <mergeCell ref="Z6:AA6"/>
    <mergeCell ref="AJ6:AL6"/>
    <mergeCell ref="A9:B9"/>
    <mergeCell ref="A10:B11"/>
    <mergeCell ref="C9:F9"/>
    <mergeCell ref="C10:F10"/>
    <mergeCell ref="C11:F11"/>
    <mergeCell ref="U4:AA4"/>
    <mergeCell ref="AW12:BB12"/>
    <mergeCell ref="AJ7:AL7"/>
    <mergeCell ref="AH5:AI5"/>
    <mergeCell ref="AJ5:AL5"/>
    <mergeCell ref="AM4:AO4"/>
    <mergeCell ref="AJ4:AL4"/>
    <mergeCell ref="AM5:AO5"/>
    <mergeCell ref="AS4:AU4"/>
    <mergeCell ref="AP4:AR4"/>
    <mergeCell ref="G17:AV18"/>
    <mergeCell ref="AO50:AV50"/>
    <mergeCell ref="AO39:AV41"/>
    <mergeCell ref="F17:F18"/>
    <mergeCell ref="AO33:AV35"/>
    <mergeCell ref="H37:L38"/>
    <mergeCell ref="AX9:BC10"/>
    <mergeCell ref="AX11:BC11"/>
    <mergeCell ref="A50:C50"/>
    <mergeCell ref="AH4:AI4"/>
    <mergeCell ref="AP16:AV16"/>
    <mergeCell ref="A7:B7"/>
    <mergeCell ref="J50:S50"/>
    <mergeCell ref="B17:B18"/>
    <mergeCell ref="C17:C18"/>
    <mergeCell ref="D17:D18"/>
  </mergeCells>
  <printOptions/>
  <pageMargins left="0.5905511811023623" right="0.1968503937007874" top="0.4330708661417323" bottom="0.35433070866141736" header="0.31496062992125984" footer="0.11811023622047245"/>
  <pageSetup fitToHeight="2" fitToWidth="1" horizontalDpi="600" verticalDpi="600" orientation="landscape" paperSize="9" scale="75" r:id="rId2"/>
  <headerFooter alignWithMargins="0">
    <oddFooter>&amp;C&amp;8 30.82.321 d - &amp;P/&amp;N</oddFooter>
  </headerFooter>
  <rowBreaks count="2" manualBreakCount="2">
    <brk id="54" max="255" man="1"/>
    <brk id="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E72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1" width="2.625" style="11" customWidth="1"/>
    <col min="2" max="3" width="11.625" style="11" customWidth="1"/>
    <col min="4" max="4" width="3.125" style="12" customWidth="1"/>
    <col min="5" max="15" width="2.625" style="11" customWidth="1"/>
    <col min="16" max="51" width="2.625" style="12" customWidth="1"/>
    <col min="52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C1" s="1"/>
      <c r="D1" s="2"/>
      <c r="E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2:55" s="3" customFormat="1" ht="41.25" customHeight="1" thickBot="1">
      <c r="B3" s="1"/>
      <c r="C3" s="1"/>
      <c r="D3" s="2"/>
      <c r="E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21" customHeight="1" thickBot="1">
      <c r="A4" s="9" t="s">
        <v>162</v>
      </c>
      <c r="B4" s="1"/>
      <c r="C4" s="1"/>
      <c r="D4" s="2"/>
      <c r="E4" s="1"/>
      <c r="M4" s="557" t="s">
        <v>52</v>
      </c>
      <c r="N4" s="558"/>
      <c r="O4" s="558"/>
      <c r="P4" s="558"/>
      <c r="Q4" s="558"/>
      <c r="R4" s="558"/>
      <c r="S4" s="558"/>
      <c r="T4" s="557" t="s">
        <v>55</v>
      </c>
      <c r="U4" s="558"/>
      <c r="V4" s="558"/>
      <c r="W4" s="558"/>
      <c r="X4" s="558"/>
      <c r="Y4" s="558"/>
      <c r="Z4" s="568"/>
      <c r="AE4" s="131"/>
      <c r="AF4" s="132"/>
      <c r="AG4" s="565" t="s">
        <v>142</v>
      </c>
      <c r="AH4" s="567"/>
      <c r="AI4" s="565" t="s">
        <v>133</v>
      </c>
      <c r="AJ4" s="566"/>
      <c r="AK4" s="567"/>
      <c r="AL4" s="565" t="s">
        <v>134</v>
      </c>
      <c r="AM4" s="566"/>
      <c r="AN4" s="567"/>
      <c r="AO4" s="565" t="s">
        <v>135</v>
      </c>
      <c r="AP4" s="566"/>
      <c r="AQ4" s="567"/>
      <c r="AR4" s="565" t="s">
        <v>136</v>
      </c>
      <c r="AS4" s="566"/>
      <c r="AT4" s="567"/>
      <c r="AU4" s="565" t="s">
        <v>137</v>
      </c>
      <c r="AV4" s="566"/>
      <c r="AW4" s="567"/>
      <c r="AX4" s="565" t="s">
        <v>138</v>
      </c>
      <c r="AY4" s="566"/>
      <c r="AZ4" s="567"/>
      <c r="BA4" s="565" t="s">
        <v>139</v>
      </c>
      <c r="BB4" s="566"/>
      <c r="BC4" s="567"/>
    </row>
    <row r="5" spans="3:55" s="3" customFormat="1" ht="15" customHeight="1">
      <c r="C5" s="9"/>
      <c r="D5" s="10"/>
      <c r="E5" s="9"/>
      <c r="M5" s="559" t="s">
        <v>53</v>
      </c>
      <c r="N5" s="560"/>
      <c r="O5" s="560"/>
      <c r="P5" s="560"/>
      <c r="Q5" s="561"/>
      <c r="R5" s="569" t="s">
        <v>37</v>
      </c>
      <c r="S5" s="570"/>
      <c r="T5" s="582" t="s">
        <v>104</v>
      </c>
      <c r="U5" s="583"/>
      <c r="V5" s="583"/>
      <c r="W5" s="583"/>
      <c r="X5" s="583"/>
      <c r="Y5" s="591">
        <v>1</v>
      </c>
      <c r="Z5" s="592"/>
      <c r="AE5" s="131"/>
      <c r="AF5" s="132"/>
      <c r="AG5" s="396" t="s">
        <v>140</v>
      </c>
      <c r="AH5" s="397"/>
      <c r="AI5" s="398"/>
      <c r="AJ5" s="399"/>
      <c r="AK5" s="400"/>
      <c r="AL5" s="398" t="s">
        <v>56</v>
      </c>
      <c r="AM5" s="399"/>
      <c r="AN5" s="400"/>
      <c r="AO5" s="398"/>
      <c r="AP5" s="399"/>
      <c r="AQ5" s="400"/>
      <c r="AR5" s="398" t="s">
        <v>56</v>
      </c>
      <c r="AS5" s="399"/>
      <c r="AT5" s="400"/>
      <c r="AU5" s="398"/>
      <c r="AV5" s="399"/>
      <c r="AW5" s="400"/>
      <c r="AX5" s="398"/>
      <c r="AY5" s="399"/>
      <c r="AZ5" s="400"/>
      <c r="BA5" s="398"/>
      <c r="BB5" s="399"/>
      <c r="BC5" s="400"/>
    </row>
    <row r="6" spans="2:55" s="3" customFormat="1" ht="15" customHeight="1">
      <c r="B6" s="601"/>
      <c r="C6" s="9"/>
      <c r="D6" s="10"/>
      <c r="E6" s="9"/>
      <c r="M6" s="562" t="s">
        <v>128</v>
      </c>
      <c r="N6" s="563"/>
      <c r="O6" s="563"/>
      <c r="P6" s="563"/>
      <c r="Q6" s="564"/>
      <c r="R6" s="571">
        <v>10</v>
      </c>
      <c r="S6" s="572"/>
      <c r="T6" s="584" t="s">
        <v>105</v>
      </c>
      <c r="U6" s="585"/>
      <c r="V6" s="585"/>
      <c r="W6" s="585"/>
      <c r="X6" s="585"/>
      <c r="Y6" s="593"/>
      <c r="Z6" s="594"/>
      <c r="AE6" s="131"/>
      <c r="AF6" s="132"/>
      <c r="AG6" s="408" t="s">
        <v>141</v>
      </c>
      <c r="AH6" s="409"/>
      <c r="AI6" s="414"/>
      <c r="AJ6" s="415"/>
      <c r="AK6" s="416"/>
      <c r="AL6" s="414" t="s">
        <v>57</v>
      </c>
      <c r="AM6" s="415"/>
      <c r="AN6" s="416"/>
      <c r="AO6" s="414"/>
      <c r="AP6" s="415"/>
      <c r="AQ6" s="416"/>
      <c r="AR6" s="414" t="s">
        <v>57</v>
      </c>
      <c r="AS6" s="415"/>
      <c r="AT6" s="416"/>
      <c r="AU6" s="414"/>
      <c r="AV6" s="415"/>
      <c r="AW6" s="416"/>
      <c r="AX6" s="414"/>
      <c r="AY6" s="415"/>
      <c r="AZ6" s="416"/>
      <c r="BA6" s="414"/>
      <c r="BB6" s="415"/>
      <c r="BC6" s="416"/>
    </row>
    <row r="7" spans="2:55" ht="17.25" customHeight="1" thickBot="1">
      <c r="B7" s="601"/>
      <c r="C7" s="9"/>
      <c r="D7" s="10"/>
      <c r="E7" s="9"/>
      <c r="M7" s="615" t="s">
        <v>129</v>
      </c>
      <c r="N7" s="616"/>
      <c r="O7" s="616"/>
      <c r="P7" s="616"/>
      <c r="Q7" s="617"/>
      <c r="R7" s="586">
        <v>6</v>
      </c>
      <c r="S7" s="587"/>
      <c r="T7" s="588"/>
      <c r="U7" s="589"/>
      <c r="V7" s="589"/>
      <c r="W7" s="589"/>
      <c r="X7" s="589"/>
      <c r="Y7" s="589"/>
      <c r="Z7" s="590"/>
      <c r="AE7" s="131"/>
      <c r="AF7" s="132"/>
      <c r="AG7" s="410"/>
      <c r="AH7" s="411"/>
      <c r="AI7" s="393"/>
      <c r="AJ7" s="394"/>
      <c r="AK7" s="395"/>
      <c r="AL7" s="393" t="s">
        <v>58</v>
      </c>
      <c r="AM7" s="394"/>
      <c r="AN7" s="395"/>
      <c r="AO7" s="393"/>
      <c r="AP7" s="394"/>
      <c r="AQ7" s="395"/>
      <c r="AR7" s="393" t="s">
        <v>58</v>
      </c>
      <c r="AS7" s="394"/>
      <c r="AT7" s="395"/>
      <c r="AU7" s="393"/>
      <c r="AV7" s="394"/>
      <c r="AW7" s="395"/>
      <c r="AX7" s="393"/>
      <c r="AY7" s="394"/>
      <c r="AZ7" s="395"/>
      <c r="BA7" s="393"/>
      <c r="BB7" s="394"/>
      <c r="BC7" s="395"/>
    </row>
    <row r="8" spans="2:51" ht="6" customHeight="1" thickBot="1">
      <c r="B8" s="13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417" t="s">
        <v>161</v>
      </c>
      <c r="B9" s="418"/>
      <c r="C9" s="52"/>
      <c r="D9" s="53"/>
      <c r="E9" s="54" t="s">
        <v>29</v>
      </c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55"/>
      <c r="AW9" s="595" t="s">
        <v>45</v>
      </c>
      <c r="AX9" s="596"/>
      <c r="AY9" s="596"/>
      <c r="AZ9" s="596"/>
      <c r="BA9" s="596"/>
      <c r="BB9" s="597"/>
      <c r="BC9" s="56"/>
    </row>
    <row r="10" spans="1:55" ht="12.75" customHeight="1">
      <c r="A10" s="608">
        <v>2004</v>
      </c>
      <c r="B10" s="609"/>
      <c r="C10" s="424" t="s">
        <v>30</v>
      </c>
      <c r="D10" s="425"/>
      <c r="E10" s="426"/>
      <c r="F10" s="111">
        <f>IF(R6&gt;0,IF($R5="MO",R6,""),"")</f>
      </c>
      <c r="G10" s="111">
        <f>IF($R5="DI",R6,IF(F10&lt;&gt;"",IF(F11=2,IF(F10&lt;28,IF($F10&gt;0,F10+1,""),1),IF(OR(F11=4,F11=6,F11=9,F11=11),IF(F10&lt;30,IF($F10&gt;0,F10+1,""),1),IF(F10&lt;31,IF($F10&gt;0,F10+1,""),1))),""))</f>
      </c>
      <c r="H10" s="111">
        <f>IF($R5="MI",R6,IF(G10&lt;&gt;"",IF(G11=2,IF(G10&lt;28,IF($G10&gt;0,G10+1,""),1),IF(OR(G11=4,G11=6,G11=9,G11=11),IF(G10&lt;30,IF($G10&gt;0,G10+1,""),1),IF(G10&lt;31,IF($G10&gt;0,G10+1,""),1))),""))</f>
      </c>
      <c r="I10" s="111">
        <f>IF($R5="DO",R6,IF(H10&lt;&gt;"",IF(H11=2,IF(H10&lt;28,IF($H10&gt;0,H10+1,""),1),IF(OR(H11=4,H11=6,H11=9,H11=11),IF(H10&lt;30,IF($H10&gt;0,H10+1,""),1),IF(H10&lt;31,IF($H10&gt;0,H10+1,""),1))),""))</f>
        <v>10</v>
      </c>
      <c r="J10" s="111">
        <f>IF($R5="FR",R6,IF(I10&lt;&gt;"",IF(I11=2,IF(I10&lt;28,IF($I10&gt;0,I10+1,""),1),IF(OR(I11=4,I11=6,I11=9,I11=11),IF(I10&lt;30,IF($I10&gt;0,I10+1,""),1),IF(I10&lt;31,IF($I10&gt;0,I10+1,""),1))),""))</f>
        <v>11</v>
      </c>
      <c r="K10" s="111">
        <f>IF($R5="SA",R6,IF(J10&lt;&gt;"",IF(J11=2,IF(J10&lt;28,IF($J10&gt;0,J10+1,""),1),IF(OR(J11=4,J11=6,J11=9,J11=11),IF(J10&lt;30,IF($J10&gt;0,J10+1,""),1),IF(J10&lt;31,IF($J10&gt;0,J10+1,""),1))),""))</f>
        <v>12</v>
      </c>
      <c r="L10" s="111">
        <f>IF($R5="SO",R6,IF(K10&lt;&gt;"",IF(K11=2,IF(K10&lt;28,IF($K10&gt;0,K10+1,""),1),IF(OR(K11=4,K11=6,K11=9,K11=11),IF(K10&lt;30,IF($K10&gt;0,K10+1,""),1),IF(K10&lt;31,IF($K10&gt;0,K10+1,""),1))),""))</f>
        <v>13</v>
      </c>
      <c r="M10" s="112">
        <f>IF(L10="","",IF(AND(OR(L11=4,L11=6,L11=9,L11=11),L10=30),"",IF(AND(OR(L11=1,L11=3,L11=5,L11=7,L11=8,L11=10,L11=12),L10=31),"",IF(OR(AND(F10&lt;&gt;"",G10&lt;&gt;"",G10&lt;F10),AND(G10&lt;&gt;"",H10&lt;&gt;"",H10&lt;G10),AND(H10&lt;&gt;"",I10&lt;&gt;"",I10&lt;H10),AND(I10&lt;&gt;"",J10&lt;&gt;"",J10&lt;I10),AND(J10&lt;&gt;"",K10&lt;&gt;"",K10&lt;J10),,AND(L10&lt;&gt;"",K10&lt;&gt;"",L10&lt;K10)),"",IF(L11=2,IF(L10&lt;28,IF($L10&gt;0,L10+1,""),1),IF(OR(L11=4,L11=6,L11=9,L11=11),IF(L10&lt;30,IF($L10&gt;0,L10+1,""),1),IF(L10&lt;31,IF($L10&gt;0,L10+1,""),1)))))))</f>
        <v>14</v>
      </c>
      <c r="N10" s="111">
        <f aca="true" t="shared" si="0" ref="N10:S10">IF(M10="","",IF(M11=2,IF(M10&lt;28,IF($L10&gt;0,M10+1,""),1),IF(OR(M11=4,M11=6,M11=9,M11=11),IF(M10&lt;30,IF($L10&gt;0,M10+1,""),1),IF(M10&lt;31,IF($L10&gt;0,M10+1,""),1))))</f>
        <v>15</v>
      </c>
      <c r="O10" s="111">
        <f t="shared" si="0"/>
        <v>16</v>
      </c>
      <c r="P10" s="111">
        <f t="shared" si="0"/>
        <v>17</v>
      </c>
      <c r="Q10" s="111">
        <f t="shared" si="0"/>
        <v>18</v>
      </c>
      <c r="R10" s="111">
        <f t="shared" si="0"/>
        <v>19</v>
      </c>
      <c r="S10" s="111">
        <f t="shared" si="0"/>
        <v>20</v>
      </c>
      <c r="T10" s="112">
        <f>IF(S10="","",IF(AND(OR(S11=4,S11=6,S11=9,S11=11),S10=30),"",IF(AND(OR(S11=1,S11=3,S11=5,S11=7,S11=8,S11=10,S11=12),S10=31),"",IF(S10&gt;L10,IF(S11=2,IF(S10&lt;28,IF($L10&gt;0,S10+1,""),1),IF(OR(S11=4,S11=6,S11=9,S11=11),IF(S10&lt;30,IF($L10&gt;0,S10+1,""),1),IF(S10&lt;31,IF($L10&gt;0,S10+1,""),1))),""))))</f>
        <v>21</v>
      </c>
      <c r="U10" s="111">
        <f aca="true" t="shared" si="1" ref="U10:Z10">IF(T10="","",IF(T11=2,IF(T10&lt;28,IF($L10&gt;0,T10+1,""),1),IF(OR(T11=4,T11=6,T11=9,T11=11),IF(T10&lt;30,IF($L10&gt;0,T10+1,""),1),IF(T10&lt;31,IF($L10&gt;0,T10+1,""),1))))</f>
        <v>22</v>
      </c>
      <c r="V10" s="111">
        <f t="shared" si="1"/>
        <v>23</v>
      </c>
      <c r="W10" s="111">
        <f t="shared" si="1"/>
        <v>24</v>
      </c>
      <c r="X10" s="111">
        <f t="shared" si="1"/>
        <v>25</v>
      </c>
      <c r="Y10" s="111">
        <f t="shared" si="1"/>
        <v>26</v>
      </c>
      <c r="Z10" s="111">
        <f t="shared" si="1"/>
        <v>27</v>
      </c>
      <c r="AA10" s="112">
        <f>IF(Z10="","",IF(AND(OR(Z11=4,Z11=6,Z11=9,Z11=11),Z10=30),"",IF(AND(OR(Z11=1,Z11=3,Z11=5,Z11=7,Z11=8,Z11=10,Z11=12),Z10=31),"",IF(Z10&gt;S10,IF(Z11=2,IF(Z10&lt;28,IF($L10&gt;0,Z10+1,""),1),IF(OR(Z11=4,Z11=6,Z11=9,Z11=11),IF(Z10&lt;30,IF($L10&gt;0,Z10+1,""),1),IF(Z10&lt;31,IF($L10&gt;0,Z10+1,""),1))),""))))</f>
        <v>28</v>
      </c>
      <c r="AB10" s="111">
        <f aca="true" t="shared" si="2" ref="AB10:AG10">IF(AA10="","",IF(AA11=2,IF(AA10&lt;28,IF($L10&gt;0,AA10+1,""),1),IF(OR(AA11=4,AA11=6,AA11=9,AA11=11),IF(AA10&lt;30,IF($L10&gt;0,AA10+1,""),1),IF(AA10&lt;31,IF($L10&gt;0,AA10+1,""),1))))</f>
        <v>29</v>
      </c>
      <c r="AC10" s="111">
        <f t="shared" si="2"/>
        <v>30</v>
      </c>
      <c r="AD10" s="111">
        <f t="shared" si="2"/>
        <v>1</v>
      </c>
      <c r="AE10" s="111">
        <f t="shared" si="2"/>
        <v>2</v>
      </c>
      <c r="AF10" s="111">
        <f t="shared" si="2"/>
        <v>3</v>
      </c>
      <c r="AG10" s="111">
        <f t="shared" si="2"/>
        <v>4</v>
      </c>
      <c r="AH10" s="112">
        <f>IF(AG10="","",IF(AND(OR(AG11=4,AG11=6,AG11=9,AG11=11),AG10=30),"",IF(AND(OR(AG11=1,AG11=3,AG11=5,AG11=7,AG11=8,AG11=10,AG11=12),AG10=31),"",IF(AG10&gt;Z10,IF(AG11=2,IF(AG10&lt;28,IF($L10&gt;0,AG10+1,""),1),IF(OR(AG11=4,AG11=6,AG11=9,AG11=11),IF(AG10&lt;30,IF($L10&gt;0,AG10+1,""),1),IF(AG10&lt;31,IF($L10&gt;0,AG10+1,""),1))),""))))</f>
      </c>
      <c r="AI10" s="111">
        <f aca="true" t="shared" si="3" ref="AI10:AN10">IF(AH10="","",IF(AH11=2,IF(AH10&lt;28,IF($L10&gt;0,AH10+1,""),1),IF(OR(AH11=4,AH11=6,AH11=9,AH11=11),IF(AH10&lt;30,IF($L10&gt;0,AH10+1,""),1),IF(AH10&lt;31,IF($L10&gt;0,AH10+1,""),1))))</f>
      </c>
      <c r="AJ10" s="111">
        <f t="shared" si="3"/>
      </c>
      <c r="AK10" s="111">
        <f t="shared" si="3"/>
      </c>
      <c r="AL10" s="111">
        <f t="shared" si="3"/>
      </c>
      <c r="AM10" s="111">
        <f t="shared" si="3"/>
      </c>
      <c r="AN10" s="111">
        <f t="shared" si="3"/>
      </c>
      <c r="AO10" s="112">
        <f>IF(AN10="","",IF(AND(OR(AN11=4,AN11=6,AN11=9,AN11=11),AN10=30),"",IF(AND(OR(AN11=1,AN11=3,AN11=5,AN11=7,AN11=8,AN11=10,AN11=12),AN10=31),"",IF(AN10&gt;AG10,IF(AN11=2,IF(AN10&lt;28,IF($L10&gt;0,AN10+1,""),1),IF(OR(AN11=4,AN11=6,AN11=9,AN11=11),IF(AN10&lt;30,IF($L10&gt;0,AN10+1,""),1),IF(AN10&lt;31,IF($L10&gt;0,AN10+1,""),1))),""))))</f>
      </c>
      <c r="AP10" s="111">
        <f aca="true" t="shared" si="4" ref="AP10:AU10">IF(AO10="","",IF(AO11=2,IF(AO10&lt;28,IF($L10&gt;0,AO10+1,""),1),IF(OR(AO11=4,AO11=6,AO11=9,AO11=11),IF(AO10&lt;30,IF($L10&gt;0,AO10+1,""),1),IF(AO10&lt;31,IF($L10&gt;0,AO10+1,""),1))))</f>
      </c>
      <c r="AQ10" s="111">
        <f t="shared" si="4"/>
      </c>
      <c r="AR10" s="111">
        <f t="shared" si="4"/>
      </c>
      <c r="AS10" s="111">
        <f t="shared" si="4"/>
      </c>
      <c r="AT10" s="111">
        <f t="shared" si="4"/>
      </c>
      <c r="AU10" s="111">
        <f t="shared" si="4"/>
      </c>
      <c r="AV10" s="57"/>
      <c r="AW10" s="598"/>
      <c r="AX10" s="599"/>
      <c r="AY10" s="599"/>
      <c r="AZ10" s="599"/>
      <c r="BA10" s="599"/>
      <c r="BB10" s="600"/>
      <c r="BC10" s="58"/>
    </row>
    <row r="11" spans="1:55" ht="12.75" customHeight="1" thickBot="1">
      <c r="A11" s="499"/>
      <c r="B11" s="610"/>
      <c r="C11" s="602" t="s">
        <v>31</v>
      </c>
      <c r="D11" s="443"/>
      <c r="E11" s="444"/>
      <c r="F11" s="111">
        <f>IF(R7&gt;0,IF($R5="MO",R7,""),"")</f>
      </c>
      <c r="G11" s="117">
        <f>IF(G10="","",IF($R5="DI",$R7,IF(F11&lt;&gt;"",IF(AND(F10=31,F11=12),1,IF(G10&gt;F10,F11,F11+1)))))</f>
      </c>
      <c r="H11" s="117">
        <f>IF(H10="","",IF($R5="MI",$R7,IF(G11&lt;&gt;"",IF(AND(G10=31,G11=12),1,IF(H10&gt;G10,G11,G11+1)))))</f>
      </c>
      <c r="I11" s="117">
        <f>IF(I10="","",IF($R5="DO",$R7,IF(H11&lt;&gt;"",IF(AND(H10=31,H11=12),1,IF(I10&gt;H10,H11,H11+1)))))</f>
        <v>6</v>
      </c>
      <c r="J11" s="117">
        <f>IF(J10="","",IF($R5="FR",$R7,IF(I11&lt;&gt;"",IF(AND(I10=31,I11=12),1,IF(J10&gt;I10,I11,I11+1)))))</f>
        <v>6</v>
      </c>
      <c r="K11" s="117">
        <f>IF(K10="","",IF($R5="SA",$R7,IF(J11&lt;&gt;"",IF(AND(J10=31,J11=12),1,IF(K10&gt;J10,J11,J11+1)))))</f>
        <v>6</v>
      </c>
      <c r="L11" s="117">
        <f>IF(L10="","",IF($R5="SO",$R7,IF(K11&lt;&gt;"",IF(AND(K10=31,K11=12),1,IF(L10&gt;K10,K11,K11+1)))))</f>
        <v>6</v>
      </c>
      <c r="M11" s="115">
        <f aca="true" t="shared" si="5" ref="M11:AU11">IF(M10="","",IF(L11&lt;&gt;"",IF(AND(L10=31,L11=12),1,IF(M10&gt;L10,L11,L11+1))))</f>
        <v>6</v>
      </c>
      <c r="N11" s="114">
        <f t="shared" si="5"/>
        <v>6</v>
      </c>
      <c r="O11" s="114">
        <f t="shared" si="5"/>
        <v>6</v>
      </c>
      <c r="P11" s="114">
        <f t="shared" si="5"/>
        <v>6</v>
      </c>
      <c r="Q11" s="114">
        <f t="shared" si="5"/>
        <v>6</v>
      </c>
      <c r="R11" s="114">
        <f t="shared" si="5"/>
        <v>6</v>
      </c>
      <c r="S11" s="116">
        <f t="shared" si="5"/>
        <v>6</v>
      </c>
      <c r="T11" s="115">
        <f t="shared" si="5"/>
        <v>6</v>
      </c>
      <c r="U11" s="114">
        <f t="shared" si="5"/>
        <v>6</v>
      </c>
      <c r="V11" s="114">
        <f t="shared" si="5"/>
        <v>6</v>
      </c>
      <c r="W11" s="114">
        <f t="shared" si="5"/>
        <v>6</v>
      </c>
      <c r="X11" s="114">
        <f t="shared" si="5"/>
        <v>6</v>
      </c>
      <c r="Y11" s="114">
        <f t="shared" si="5"/>
        <v>6</v>
      </c>
      <c r="Z11" s="116">
        <f t="shared" si="5"/>
        <v>6</v>
      </c>
      <c r="AA11" s="115">
        <f t="shared" si="5"/>
        <v>6</v>
      </c>
      <c r="AB11" s="114">
        <f t="shared" si="5"/>
        <v>6</v>
      </c>
      <c r="AC11" s="114">
        <f t="shared" si="5"/>
        <v>6</v>
      </c>
      <c r="AD11" s="114">
        <f t="shared" si="5"/>
        <v>7</v>
      </c>
      <c r="AE11" s="114">
        <f t="shared" si="5"/>
        <v>7</v>
      </c>
      <c r="AF11" s="114">
        <f t="shared" si="5"/>
        <v>7</v>
      </c>
      <c r="AG11" s="116">
        <f t="shared" si="5"/>
        <v>7</v>
      </c>
      <c r="AH11" s="115">
        <f t="shared" si="5"/>
      </c>
      <c r="AI11" s="114">
        <f t="shared" si="5"/>
      </c>
      <c r="AJ11" s="114">
        <f t="shared" si="5"/>
      </c>
      <c r="AK11" s="114">
        <f t="shared" si="5"/>
      </c>
      <c r="AL11" s="114">
        <f t="shared" si="5"/>
      </c>
      <c r="AM11" s="114">
        <f t="shared" si="5"/>
      </c>
      <c r="AN11" s="116">
        <f t="shared" si="5"/>
      </c>
      <c r="AO11" s="115">
        <f t="shared" si="5"/>
      </c>
      <c r="AP11" s="114">
        <f t="shared" si="5"/>
      </c>
      <c r="AQ11" s="114">
        <f t="shared" si="5"/>
      </c>
      <c r="AR11" s="114">
        <f t="shared" si="5"/>
      </c>
      <c r="AS11" s="114">
        <f t="shared" si="5"/>
      </c>
      <c r="AT11" s="114">
        <f t="shared" si="5"/>
      </c>
      <c r="AU11" s="116">
        <f t="shared" si="5"/>
      </c>
      <c r="AV11" s="59"/>
      <c r="AW11" s="354">
        <f>IF(OR(MAX($F$12:$AU$15)&gt;1,MAX($F$19:$AU$24)&gt;1,MAX($F$26:$AU$49)&gt;1),0,IF(SUM(F16:AU16)&gt;0,(IF(F16=1,SUM(F12:L12)+SUM(F13:L13),0)+IF(M16=1,SUM(M12:S12)+SUM(M13:S13),0)+IF(T16=1,SUM(T12:Z12)+SUM(T13:Z13),0)+IF(AA16=1,SUM(AA12:AG12)+SUM(AA13:AG13))+IF(AH16=1,SUM(AH12:AN12)+SUM(AH13:AN13))+IF(AO16=1,SUM(AO12:AU12)+SUM(AO13:AU13)))/SUM(F16:AU16),0))</f>
        <v>2</v>
      </c>
      <c r="AX11" s="355"/>
      <c r="AY11" s="355"/>
      <c r="AZ11" s="355"/>
      <c r="BA11" s="355"/>
      <c r="BB11" s="356"/>
      <c r="BC11" s="60"/>
    </row>
    <row r="12" spans="1:55" ht="12.75" customHeight="1" thickTop="1">
      <c r="A12" s="611" t="s">
        <v>34</v>
      </c>
      <c r="B12" s="612"/>
      <c r="C12" s="612"/>
      <c r="D12" s="612"/>
      <c r="E12" s="613"/>
      <c r="F12" s="209"/>
      <c r="G12" s="211"/>
      <c r="H12" s="211"/>
      <c r="I12" s="211"/>
      <c r="J12" s="211"/>
      <c r="K12" s="211"/>
      <c r="L12" s="212"/>
      <c r="M12" s="213"/>
      <c r="N12" s="211"/>
      <c r="O12" s="211"/>
      <c r="P12" s="211"/>
      <c r="Q12" s="211"/>
      <c r="R12" s="211"/>
      <c r="S12" s="214"/>
      <c r="T12" s="215"/>
      <c r="U12" s="211"/>
      <c r="V12" s="211"/>
      <c r="W12" s="211"/>
      <c r="X12" s="211"/>
      <c r="Y12" s="211"/>
      <c r="Z12" s="212"/>
      <c r="AA12" s="213"/>
      <c r="AB12" s="211"/>
      <c r="AC12" s="211"/>
      <c r="AD12" s="211"/>
      <c r="AE12" s="211"/>
      <c r="AF12" s="211"/>
      <c r="AG12" s="214"/>
      <c r="AH12" s="215"/>
      <c r="AI12" s="211"/>
      <c r="AJ12" s="211"/>
      <c r="AK12" s="211"/>
      <c r="AL12" s="211"/>
      <c r="AM12" s="211"/>
      <c r="AN12" s="212"/>
      <c r="AO12" s="213"/>
      <c r="AP12" s="211"/>
      <c r="AQ12" s="211"/>
      <c r="AR12" s="211"/>
      <c r="AS12" s="211"/>
      <c r="AT12" s="211"/>
      <c r="AU12" s="214"/>
      <c r="AV12" s="390" t="s">
        <v>46</v>
      </c>
      <c r="AW12" s="391"/>
      <c r="AX12" s="391"/>
      <c r="AY12" s="391"/>
      <c r="AZ12" s="391"/>
      <c r="BA12" s="392"/>
      <c r="BB12" s="432">
        <f>IF(OR(MAX($F$12:$AU$15)&gt;1,MAX($F$19:$AU$24)&gt;1,MAX($F$26:$AU$49)&gt;1),0,SUM(F12:AU12))</f>
        <v>0</v>
      </c>
      <c r="BC12" s="433"/>
    </row>
    <row r="13" spans="1:55" ht="12.75" customHeight="1" thickBot="1">
      <c r="A13" s="442" t="s">
        <v>35</v>
      </c>
      <c r="B13" s="443"/>
      <c r="C13" s="443"/>
      <c r="D13" s="443"/>
      <c r="E13" s="444"/>
      <c r="F13" s="216"/>
      <c r="G13" s="218"/>
      <c r="H13" s="218"/>
      <c r="I13" s="218">
        <v>1</v>
      </c>
      <c r="J13" s="218"/>
      <c r="K13" s="218"/>
      <c r="L13" s="219"/>
      <c r="M13" s="220"/>
      <c r="N13" s="218">
        <v>1</v>
      </c>
      <c r="O13" s="218"/>
      <c r="P13" s="218">
        <v>1</v>
      </c>
      <c r="Q13" s="218"/>
      <c r="R13" s="218"/>
      <c r="S13" s="222"/>
      <c r="T13" s="223"/>
      <c r="U13" s="218">
        <v>1</v>
      </c>
      <c r="V13" s="218"/>
      <c r="W13" s="218">
        <v>1</v>
      </c>
      <c r="X13" s="218"/>
      <c r="Y13" s="218"/>
      <c r="Z13" s="219"/>
      <c r="AA13" s="220"/>
      <c r="AB13" s="218">
        <v>1</v>
      </c>
      <c r="AC13" s="218"/>
      <c r="AD13" s="218">
        <v>1</v>
      </c>
      <c r="AE13" s="218"/>
      <c r="AF13" s="218"/>
      <c r="AG13" s="222"/>
      <c r="AH13" s="223"/>
      <c r="AI13" s="218"/>
      <c r="AJ13" s="218"/>
      <c r="AK13" s="218"/>
      <c r="AL13" s="218"/>
      <c r="AM13" s="218"/>
      <c r="AN13" s="219"/>
      <c r="AO13" s="220"/>
      <c r="AP13" s="218"/>
      <c r="AQ13" s="218"/>
      <c r="AR13" s="218"/>
      <c r="AS13" s="218"/>
      <c r="AT13" s="218"/>
      <c r="AU13" s="222"/>
      <c r="AV13" s="434" t="s">
        <v>47</v>
      </c>
      <c r="AW13" s="435"/>
      <c r="AX13" s="435"/>
      <c r="AY13" s="435"/>
      <c r="AZ13" s="435"/>
      <c r="BA13" s="436"/>
      <c r="BB13" s="440">
        <f>IF(OR(MAX($F$12:$AU$15)&gt;1,MAX($F$19:$AU$24)&gt;1,MAX($F$26:$AU$49)&gt;1),0,SUM(F13:AU13))</f>
        <v>7</v>
      </c>
      <c r="BC13" s="441"/>
    </row>
    <row r="14" spans="1:55" ht="12.75" customHeight="1" thickBot="1" thickTop="1">
      <c r="A14" s="357" t="s">
        <v>80</v>
      </c>
      <c r="B14" s="358"/>
      <c r="C14" s="358"/>
      <c r="D14" s="358"/>
      <c r="E14" s="522"/>
      <c r="F14" s="224"/>
      <c r="G14" s="226"/>
      <c r="H14" s="226"/>
      <c r="I14" s="226"/>
      <c r="J14" s="226"/>
      <c r="K14" s="226"/>
      <c r="L14" s="227"/>
      <c r="M14" s="228"/>
      <c r="N14" s="226"/>
      <c r="O14" s="226"/>
      <c r="P14" s="226"/>
      <c r="Q14" s="226"/>
      <c r="R14" s="226"/>
      <c r="S14" s="229">
        <v>1</v>
      </c>
      <c r="T14" s="230"/>
      <c r="U14" s="226"/>
      <c r="V14" s="226"/>
      <c r="W14" s="226"/>
      <c r="X14" s="226"/>
      <c r="Y14" s="226"/>
      <c r="Z14" s="227"/>
      <c r="AA14" s="228"/>
      <c r="AB14" s="226"/>
      <c r="AC14" s="226"/>
      <c r="AD14" s="226"/>
      <c r="AE14" s="226"/>
      <c r="AF14" s="226">
        <v>1</v>
      </c>
      <c r="AG14" s="229"/>
      <c r="AH14" s="232"/>
      <c r="AI14" s="233"/>
      <c r="AJ14" s="233"/>
      <c r="AK14" s="233"/>
      <c r="AL14" s="233"/>
      <c r="AM14" s="233"/>
      <c r="AN14" s="234"/>
      <c r="AO14" s="235"/>
      <c r="AP14" s="233"/>
      <c r="AQ14" s="233"/>
      <c r="AR14" s="233"/>
      <c r="AS14" s="233"/>
      <c r="AT14" s="233"/>
      <c r="AU14" s="236"/>
      <c r="AV14" s="437" t="s">
        <v>28</v>
      </c>
      <c r="AW14" s="438"/>
      <c r="AX14" s="438"/>
      <c r="AY14" s="438"/>
      <c r="AZ14" s="438"/>
      <c r="BA14" s="439"/>
      <c r="BB14" s="432">
        <f>IF(OR(MAX($F$12:$AU$15)&gt;1,MAX($F$19:$AU$24)&gt;1,MAX($F$26:$AU$49)&gt;1),0,SUM(F14:AU14))</f>
        <v>2</v>
      </c>
      <c r="BC14" s="433"/>
    </row>
    <row r="15" spans="1:55" ht="12.75" customHeight="1" thickBot="1" thickTop="1">
      <c r="A15" s="357" t="s">
        <v>106</v>
      </c>
      <c r="B15" s="358"/>
      <c r="C15" s="358"/>
      <c r="D15" s="358"/>
      <c r="E15" s="522"/>
      <c r="F15" s="224"/>
      <c r="G15" s="226"/>
      <c r="H15" s="226"/>
      <c r="I15" s="226"/>
      <c r="J15" s="226"/>
      <c r="K15" s="226"/>
      <c r="L15" s="227"/>
      <c r="M15" s="228"/>
      <c r="N15" s="226"/>
      <c r="O15" s="226"/>
      <c r="P15" s="226"/>
      <c r="Q15" s="226"/>
      <c r="R15" s="226"/>
      <c r="S15" s="229"/>
      <c r="T15" s="230"/>
      <c r="U15" s="226"/>
      <c r="V15" s="226"/>
      <c r="W15" s="226"/>
      <c r="X15" s="226">
        <v>1</v>
      </c>
      <c r="Y15" s="226">
        <v>1</v>
      </c>
      <c r="Z15" s="227">
        <v>1</v>
      </c>
      <c r="AA15" s="228"/>
      <c r="AB15" s="226"/>
      <c r="AC15" s="226"/>
      <c r="AD15" s="226"/>
      <c r="AE15" s="226"/>
      <c r="AF15" s="226"/>
      <c r="AG15" s="229"/>
      <c r="AH15" s="232"/>
      <c r="AI15" s="233"/>
      <c r="AJ15" s="233"/>
      <c r="AK15" s="233"/>
      <c r="AL15" s="233"/>
      <c r="AM15" s="233"/>
      <c r="AN15" s="234"/>
      <c r="AO15" s="235"/>
      <c r="AP15" s="233"/>
      <c r="AQ15" s="233"/>
      <c r="AR15" s="233"/>
      <c r="AS15" s="233"/>
      <c r="AT15" s="233"/>
      <c r="AU15" s="236"/>
      <c r="AV15" s="437" t="s">
        <v>108</v>
      </c>
      <c r="AW15" s="438"/>
      <c r="AX15" s="438"/>
      <c r="AY15" s="438"/>
      <c r="AZ15" s="438"/>
      <c r="BA15" s="439"/>
      <c r="BB15" s="430">
        <f>IF(OR(MAX($F$12:$AU$15)&gt;1,MAX($F$19:$AU$24)&gt;1,MAX($F$26:$AU$49)&gt;1),0,SUM(F15:AU15))</f>
        <v>3</v>
      </c>
      <c r="BC15" s="431"/>
    </row>
    <row r="16" spans="1:55" ht="12.75" customHeight="1" thickBot="1" thickTop="1">
      <c r="A16" s="357" t="s">
        <v>44</v>
      </c>
      <c r="B16" s="358"/>
      <c r="C16" s="358"/>
      <c r="D16" s="358"/>
      <c r="E16" s="522"/>
      <c r="F16" s="575">
        <v>0</v>
      </c>
      <c r="G16" s="339"/>
      <c r="H16" s="339"/>
      <c r="I16" s="339"/>
      <c r="J16" s="339"/>
      <c r="K16" s="339"/>
      <c r="L16" s="339"/>
      <c r="M16" s="343">
        <v>1</v>
      </c>
      <c r="N16" s="339"/>
      <c r="O16" s="339"/>
      <c r="P16" s="339"/>
      <c r="Q16" s="339"/>
      <c r="R16" s="339"/>
      <c r="S16" s="340"/>
      <c r="T16" s="339">
        <v>1</v>
      </c>
      <c r="U16" s="339"/>
      <c r="V16" s="339"/>
      <c r="W16" s="339"/>
      <c r="X16" s="339"/>
      <c r="Y16" s="339"/>
      <c r="Z16" s="339"/>
      <c r="AA16" s="343">
        <v>1</v>
      </c>
      <c r="AB16" s="339"/>
      <c r="AC16" s="339"/>
      <c r="AD16" s="339"/>
      <c r="AE16" s="339"/>
      <c r="AF16" s="339"/>
      <c r="AG16" s="340"/>
      <c r="AH16" s="339"/>
      <c r="AI16" s="339"/>
      <c r="AJ16" s="339"/>
      <c r="AK16" s="339"/>
      <c r="AL16" s="339"/>
      <c r="AM16" s="339"/>
      <c r="AN16" s="339"/>
      <c r="AO16" s="343"/>
      <c r="AP16" s="339"/>
      <c r="AQ16" s="339"/>
      <c r="AR16" s="339"/>
      <c r="AS16" s="339"/>
      <c r="AT16" s="339"/>
      <c r="AU16" s="340"/>
      <c r="AV16" s="62"/>
      <c r="AW16" s="63"/>
      <c r="AX16" s="63"/>
      <c r="AY16" s="63"/>
      <c r="AZ16" s="63"/>
      <c r="BA16" s="64"/>
      <c r="BB16" s="65"/>
      <c r="BC16" s="66"/>
    </row>
    <row r="17" spans="1:55" s="67" customFormat="1" ht="12.75" customHeight="1" thickTop="1">
      <c r="A17" s="533" t="s">
        <v>77</v>
      </c>
      <c r="B17" s="337" t="s">
        <v>130</v>
      </c>
      <c r="C17" s="337" t="s">
        <v>131</v>
      </c>
      <c r="D17" s="335" t="s">
        <v>18</v>
      </c>
      <c r="E17" s="573" t="s">
        <v>163</v>
      </c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336"/>
      <c r="C18" s="336"/>
      <c r="D18" s="330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54">
        <v>1</v>
      </c>
      <c r="B19" s="308" t="s">
        <v>151</v>
      </c>
      <c r="C19" s="265" t="s">
        <v>152</v>
      </c>
      <c r="D19" s="245" t="s">
        <v>14</v>
      </c>
      <c r="E19" s="309">
        <v>75</v>
      </c>
      <c r="F19" s="248"/>
      <c r="G19" s="248"/>
      <c r="H19" s="248"/>
      <c r="I19" s="248">
        <v>0</v>
      </c>
      <c r="J19" s="248"/>
      <c r="K19" s="248"/>
      <c r="L19" s="248"/>
      <c r="M19" s="248"/>
      <c r="N19" s="248">
        <v>1</v>
      </c>
      <c r="O19" s="248"/>
      <c r="P19" s="248">
        <v>1</v>
      </c>
      <c r="Q19" s="248"/>
      <c r="R19" s="248"/>
      <c r="S19" s="248">
        <v>0</v>
      </c>
      <c r="T19" s="248"/>
      <c r="U19" s="248">
        <v>1</v>
      </c>
      <c r="V19" s="248"/>
      <c r="W19" s="248">
        <v>1</v>
      </c>
      <c r="X19" s="248">
        <v>1</v>
      </c>
      <c r="Y19" s="248">
        <v>1</v>
      </c>
      <c r="Z19" s="248">
        <v>1</v>
      </c>
      <c r="AA19" s="248"/>
      <c r="AB19" s="248">
        <v>1</v>
      </c>
      <c r="AC19" s="248"/>
      <c r="AD19" s="248">
        <v>1</v>
      </c>
      <c r="AE19" s="249"/>
      <c r="AF19" s="249">
        <v>1</v>
      </c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529">
        <f aca="true" t="shared" si="6" ref="AV19:AV24">IF(OR(MAX($F$12:$AU$15)&gt;1,MAX($F$19:$AU$24)&gt;1,MAX($F$26:$AU$49)&gt;1),0,SUMPRODUCT(F$12:AU$12,F19:AU19)+SUMPRODUCT(F$13:AU$13,F19:AU19))</f>
        <v>6</v>
      </c>
      <c r="AW19" s="614"/>
      <c r="AX19" s="492">
        <f aca="true" t="shared" si="7" ref="AX19:AX24">IF(OR(MAX($F$12:$AU$15)&gt;1,MAX($F$19:$AU$24)&gt;1,MAX($F$26:$AU$49)&gt;1),0,SUMPRODUCT(F$14:AU$14,F19:AU19))</f>
        <v>1</v>
      </c>
      <c r="AY19" s="492"/>
      <c r="AZ19" s="604">
        <f aca="true" t="shared" si="8" ref="AZ19:AZ24">IF(OR(MAX($F$12:$AU$15)&gt;1,MAX($F$19:$AU$24)&gt;1,MAX($F$26:$AU$49)&gt;1),0,SUMPRODUCT(F$15:AU$15,F19:AU19))</f>
        <v>3</v>
      </c>
      <c r="BA19" s="530"/>
      <c r="BB19" s="529">
        <f aca="true" t="shared" si="9" ref="BB19:BB24">SUM(AV19:BA19)</f>
        <v>10</v>
      </c>
      <c r="BC19" s="530"/>
    </row>
    <row r="20" spans="1:55" ht="12.75" customHeight="1">
      <c r="A20" s="250">
        <v>2</v>
      </c>
      <c r="B20" s="310" t="s">
        <v>153</v>
      </c>
      <c r="C20" s="269" t="s">
        <v>159</v>
      </c>
      <c r="D20" s="252" t="s">
        <v>15</v>
      </c>
      <c r="E20" s="311">
        <v>75</v>
      </c>
      <c r="F20" s="254"/>
      <c r="G20" s="254"/>
      <c r="H20" s="254"/>
      <c r="I20" s="254">
        <v>1</v>
      </c>
      <c r="J20" s="254"/>
      <c r="K20" s="254"/>
      <c r="L20" s="254"/>
      <c r="M20" s="254"/>
      <c r="N20" s="254">
        <v>1</v>
      </c>
      <c r="O20" s="254"/>
      <c r="P20" s="254">
        <v>0</v>
      </c>
      <c r="Q20" s="254"/>
      <c r="R20" s="254"/>
      <c r="S20" s="254">
        <v>1</v>
      </c>
      <c r="T20" s="254"/>
      <c r="U20" s="254">
        <v>1</v>
      </c>
      <c r="V20" s="254"/>
      <c r="W20" s="254">
        <v>1</v>
      </c>
      <c r="X20" s="254">
        <v>1</v>
      </c>
      <c r="Y20" s="254">
        <v>1</v>
      </c>
      <c r="Z20" s="254">
        <v>1</v>
      </c>
      <c r="AA20" s="254"/>
      <c r="AB20" s="254">
        <v>0</v>
      </c>
      <c r="AC20" s="254"/>
      <c r="AD20" s="254">
        <v>1</v>
      </c>
      <c r="AE20" s="256"/>
      <c r="AF20" s="256">
        <v>1</v>
      </c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447">
        <f t="shared" si="6"/>
        <v>5</v>
      </c>
      <c r="AW20" s="446"/>
      <c r="AX20" s="448">
        <f t="shared" si="7"/>
        <v>2</v>
      </c>
      <c r="AY20" s="448"/>
      <c r="AZ20" s="445">
        <f t="shared" si="8"/>
        <v>3</v>
      </c>
      <c r="BA20" s="451"/>
      <c r="BB20" s="447">
        <f t="shared" si="9"/>
        <v>10</v>
      </c>
      <c r="BC20" s="451"/>
    </row>
    <row r="21" spans="1:55" ht="12.75" customHeight="1">
      <c r="A21" s="250"/>
      <c r="B21" s="312"/>
      <c r="C21" s="268"/>
      <c r="D21" s="252"/>
      <c r="E21" s="311"/>
      <c r="F21" s="254"/>
      <c r="G21" s="254"/>
      <c r="H21" s="254"/>
      <c r="I21" s="254"/>
      <c r="J21" s="254"/>
      <c r="K21" s="254"/>
      <c r="L21" s="254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447">
        <f t="shared" si="6"/>
        <v>0</v>
      </c>
      <c r="AW21" s="446"/>
      <c r="AX21" s="448">
        <f t="shared" si="7"/>
        <v>0</v>
      </c>
      <c r="AY21" s="448"/>
      <c r="AZ21" s="445">
        <f t="shared" si="8"/>
        <v>0</v>
      </c>
      <c r="BA21" s="451"/>
      <c r="BB21" s="447">
        <f t="shared" si="9"/>
        <v>0</v>
      </c>
      <c r="BC21" s="451"/>
    </row>
    <row r="22" spans="1:55" ht="12.75" customHeight="1">
      <c r="A22" s="250"/>
      <c r="B22" s="312"/>
      <c r="C22" s="268"/>
      <c r="D22" s="252"/>
      <c r="E22" s="311"/>
      <c r="F22" s="254"/>
      <c r="G22" s="254"/>
      <c r="H22" s="254"/>
      <c r="I22" s="254"/>
      <c r="J22" s="254"/>
      <c r="K22" s="254"/>
      <c r="L22" s="254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447">
        <f t="shared" si="6"/>
        <v>0</v>
      </c>
      <c r="AW22" s="446"/>
      <c r="AX22" s="448">
        <f t="shared" si="7"/>
        <v>0</v>
      </c>
      <c r="AY22" s="448"/>
      <c r="AZ22" s="445">
        <f t="shared" si="8"/>
        <v>0</v>
      </c>
      <c r="BA22" s="451"/>
      <c r="BB22" s="447">
        <f t="shared" si="9"/>
        <v>0</v>
      </c>
      <c r="BC22" s="451"/>
    </row>
    <row r="23" spans="1:55" ht="12.75" customHeight="1">
      <c r="A23" s="250"/>
      <c r="B23" s="312"/>
      <c r="C23" s="268"/>
      <c r="D23" s="252"/>
      <c r="E23" s="311"/>
      <c r="F23" s="254"/>
      <c r="G23" s="254"/>
      <c r="H23" s="254"/>
      <c r="I23" s="254"/>
      <c r="J23" s="254"/>
      <c r="K23" s="254"/>
      <c r="L23" s="254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447">
        <f t="shared" si="6"/>
        <v>0</v>
      </c>
      <c r="AW23" s="446"/>
      <c r="AX23" s="448">
        <f t="shared" si="7"/>
        <v>0</v>
      </c>
      <c r="AY23" s="448"/>
      <c r="AZ23" s="445">
        <f t="shared" si="8"/>
        <v>0</v>
      </c>
      <c r="BA23" s="451"/>
      <c r="BB23" s="447">
        <f t="shared" si="9"/>
        <v>0</v>
      </c>
      <c r="BC23" s="451"/>
    </row>
    <row r="24" spans="1:55" ht="12.75" customHeight="1" thickBot="1">
      <c r="A24" s="88"/>
      <c r="B24" s="313"/>
      <c r="C24" s="260"/>
      <c r="D24" s="261"/>
      <c r="E24" s="314"/>
      <c r="F24" s="254"/>
      <c r="G24" s="254"/>
      <c r="H24" s="254"/>
      <c r="I24" s="254"/>
      <c r="J24" s="254"/>
      <c r="K24" s="254"/>
      <c r="L24" s="254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449">
        <f t="shared" si="6"/>
        <v>0</v>
      </c>
      <c r="AW24" s="607"/>
      <c r="AX24" s="480">
        <f t="shared" si="7"/>
        <v>0</v>
      </c>
      <c r="AY24" s="480"/>
      <c r="AZ24" s="452">
        <f t="shared" si="8"/>
        <v>0</v>
      </c>
      <c r="BA24" s="450"/>
      <c r="BB24" s="449">
        <f t="shared" si="9"/>
        <v>0</v>
      </c>
      <c r="BC24" s="450"/>
    </row>
    <row r="25" spans="1:57" ht="12.75" customHeight="1" thickBot="1" thickTop="1">
      <c r="A25" s="535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623"/>
      <c r="AW25" s="624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70" t="s">
        <v>189</v>
      </c>
      <c r="BE25" s="127"/>
    </row>
    <row r="26" spans="1:57" ht="12.75" customHeight="1" thickTop="1">
      <c r="A26" s="538"/>
      <c r="B26" s="315" t="s">
        <v>154</v>
      </c>
      <c r="C26" s="265" t="s">
        <v>155</v>
      </c>
      <c r="D26" s="245" t="s">
        <v>14</v>
      </c>
      <c r="E26" s="309">
        <v>89</v>
      </c>
      <c r="F26" s="249"/>
      <c r="G26" s="249"/>
      <c r="H26" s="249"/>
      <c r="I26" s="249">
        <v>1</v>
      </c>
      <c r="J26" s="249"/>
      <c r="K26" s="249"/>
      <c r="L26" s="249"/>
      <c r="M26" s="248"/>
      <c r="N26" s="248">
        <v>0</v>
      </c>
      <c r="O26" s="248"/>
      <c r="P26" s="248">
        <v>1</v>
      </c>
      <c r="Q26" s="248"/>
      <c r="R26" s="248"/>
      <c r="S26" s="248">
        <v>1</v>
      </c>
      <c r="T26" s="248"/>
      <c r="U26" s="248">
        <v>1</v>
      </c>
      <c r="V26" s="248"/>
      <c r="W26" s="248">
        <v>1</v>
      </c>
      <c r="X26" s="248">
        <v>1</v>
      </c>
      <c r="Y26" s="248">
        <v>1</v>
      </c>
      <c r="Z26" s="248">
        <v>1</v>
      </c>
      <c r="AA26" s="248"/>
      <c r="AB26" s="248">
        <v>1</v>
      </c>
      <c r="AC26" s="248"/>
      <c r="AD26" s="248">
        <v>1</v>
      </c>
      <c r="AE26" s="249"/>
      <c r="AF26" s="249">
        <v>1</v>
      </c>
      <c r="AG26" s="249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464">
        <f>IF(OR(MAX($F$12:$AU$15)&gt;1,MAX($F$19:$AU$24)&gt;1,MAX($F$26:$AU$49)&gt;1),0,SUMPRODUCT(F$12:AU$12,F26:AU26)+SUMPRODUCT(F$13:AU$13,F26:AU26)+SUMPRODUCT(F$14:AU$14,F26:AU26)+SUMPRODUCT(F$15:AU$15,F26:AU26))</f>
        <v>11</v>
      </c>
      <c r="AW26" s="465"/>
      <c r="AX26" s="468">
        <f>IF(BD26&gt;0,(100/($BB$12+$BB$13+$BB$15+$BE$52))*(AV26),IF(SUM($BB$12:$BC$15)&gt;0,(100/($BB$12+$BB$13+$BB$15))*(AV26),0))</f>
        <v>94.01709401709401</v>
      </c>
      <c r="AY26" s="469"/>
      <c r="AZ26" s="458">
        <f aca="true" t="shared" si="10" ref="AZ26:AZ49">IF(AND(AX26&gt;50,D26="K"),1,0)</f>
        <v>1</v>
      </c>
      <c r="BA26" s="459"/>
      <c r="BB26" s="458">
        <f aca="true" t="shared" si="11" ref="BB26:BB49">IF(AND(AX26&gt;50,D26="M"),1,0)</f>
        <v>0</v>
      </c>
      <c r="BC26" s="460"/>
      <c r="BD26" s="127">
        <f>SUMPRODUCT(F$14:AU$14,F26:AU26)</f>
        <v>2</v>
      </c>
      <c r="BE26" s="127">
        <f>IF(BD26&gt;0,BD26,"")</f>
        <v>2</v>
      </c>
    </row>
    <row r="27" spans="1:57" ht="12.75" customHeight="1">
      <c r="A27" s="538"/>
      <c r="B27" s="316" t="s">
        <v>156</v>
      </c>
      <c r="C27" s="268" t="s">
        <v>157</v>
      </c>
      <c r="D27" s="252" t="s">
        <v>14</v>
      </c>
      <c r="E27" s="311">
        <v>87</v>
      </c>
      <c r="F27" s="256"/>
      <c r="G27" s="256"/>
      <c r="H27" s="256"/>
      <c r="I27" s="256">
        <v>1</v>
      </c>
      <c r="J27" s="256"/>
      <c r="K27" s="256"/>
      <c r="L27" s="256"/>
      <c r="M27" s="256"/>
      <c r="N27" s="256">
        <v>1</v>
      </c>
      <c r="O27" s="256"/>
      <c r="P27" s="256">
        <v>1</v>
      </c>
      <c r="Q27" s="256"/>
      <c r="R27" s="256"/>
      <c r="S27" s="256">
        <v>1</v>
      </c>
      <c r="T27" s="256"/>
      <c r="U27" s="256">
        <v>0</v>
      </c>
      <c r="V27" s="256"/>
      <c r="W27" s="256">
        <v>1</v>
      </c>
      <c r="X27" s="256">
        <v>1</v>
      </c>
      <c r="Y27" s="256">
        <v>1</v>
      </c>
      <c r="Z27" s="256">
        <v>1</v>
      </c>
      <c r="AA27" s="256"/>
      <c r="AB27" s="256">
        <v>1</v>
      </c>
      <c r="AC27" s="256"/>
      <c r="AD27" s="256">
        <v>1</v>
      </c>
      <c r="AE27" s="256"/>
      <c r="AF27" s="256">
        <v>1</v>
      </c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464">
        <f aca="true" t="shared" si="12" ref="AV27:AV33">IF(OR(MAX($F$12:$AU$15)&gt;1,MAX($F$19:$AU$24)&gt;1,MAX($F$26:$AU$49)&gt;1),0,SUMPRODUCT(F$12:AU$12,F27:AU27)+SUMPRODUCT(F$13:AU$13,F27:AU27)+SUMPRODUCT(F$14:AU$14,F27:AU27)+SUMPRODUCT(F$15:AU$15,F27:AU27))</f>
        <v>11</v>
      </c>
      <c r="AW27" s="465"/>
      <c r="AX27" s="468">
        <f aca="true" t="shared" si="13" ref="AX27:AX49">IF(BD27&gt;0,(100/($BB$12+$BB$13+$BB$15+$BE$52))*(AV27),IF(SUM($BB$12:$BC$15)&gt;0,(100/($BB$12+$BB$13+$BB$15))*(AV27),0))</f>
        <v>94.01709401709401</v>
      </c>
      <c r="AY27" s="469"/>
      <c r="AZ27" s="458">
        <f t="shared" si="10"/>
        <v>1</v>
      </c>
      <c r="BA27" s="459"/>
      <c r="BB27" s="453">
        <f t="shared" si="11"/>
        <v>0</v>
      </c>
      <c r="BC27" s="454"/>
      <c r="BD27" s="127">
        <f aca="true" t="shared" si="14" ref="BD27:BD49">SUMPRODUCT(F$14:AU$14,F27:AU27)</f>
        <v>2</v>
      </c>
      <c r="BE27" s="127">
        <f aca="true" t="shared" si="15" ref="BE27:BE49">IF(BD27&gt;0,BD27,"")</f>
        <v>2</v>
      </c>
    </row>
    <row r="28" spans="1:57" ht="12.75" customHeight="1">
      <c r="A28" s="538"/>
      <c r="B28" s="316" t="s">
        <v>158</v>
      </c>
      <c r="C28" s="268" t="s">
        <v>160</v>
      </c>
      <c r="D28" s="252" t="s">
        <v>15</v>
      </c>
      <c r="E28" s="311">
        <v>88</v>
      </c>
      <c r="F28" s="256"/>
      <c r="G28" s="256"/>
      <c r="H28" s="256"/>
      <c r="I28" s="256">
        <v>1</v>
      </c>
      <c r="J28" s="256"/>
      <c r="K28" s="256"/>
      <c r="L28" s="256"/>
      <c r="M28" s="256"/>
      <c r="N28" s="256">
        <v>1</v>
      </c>
      <c r="O28" s="256"/>
      <c r="P28" s="256">
        <v>1</v>
      </c>
      <c r="Q28" s="256"/>
      <c r="R28" s="256"/>
      <c r="S28" s="256">
        <v>1</v>
      </c>
      <c r="T28" s="256"/>
      <c r="U28" s="256">
        <v>0</v>
      </c>
      <c r="V28" s="256"/>
      <c r="W28" s="256">
        <v>1</v>
      </c>
      <c r="X28" s="256">
        <v>0</v>
      </c>
      <c r="Y28" s="256">
        <v>0</v>
      </c>
      <c r="Z28" s="256">
        <v>0</v>
      </c>
      <c r="AA28" s="256"/>
      <c r="AB28" s="256">
        <v>0</v>
      </c>
      <c r="AC28" s="256"/>
      <c r="AD28" s="256">
        <v>1</v>
      </c>
      <c r="AE28" s="256"/>
      <c r="AF28" s="256">
        <v>1</v>
      </c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464">
        <f t="shared" si="12"/>
        <v>7</v>
      </c>
      <c r="AW28" s="465"/>
      <c r="AX28" s="468">
        <f t="shared" si="13"/>
        <v>59.82905982905983</v>
      </c>
      <c r="AY28" s="469"/>
      <c r="AZ28" s="458">
        <f t="shared" si="10"/>
        <v>0</v>
      </c>
      <c r="BA28" s="459"/>
      <c r="BB28" s="453">
        <f t="shared" si="11"/>
        <v>1</v>
      </c>
      <c r="BC28" s="454"/>
      <c r="BD28" s="127">
        <f t="shared" si="14"/>
        <v>2</v>
      </c>
      <c r="BE28" s="127">
        <f t="shared" si="15"/>
        <v>2</v>
      </c>
    </row>
    <row r="29" spans="1:57" ht="12.75" customHeight="1">
      <c r="A29" s="538"/>
      <c r="B29" s="317" t="s">
        <v>25</v>
      </c>
      <c r="C29" s="269" t="s">
        <v>166</v>
      </c>
      <c r="D29" s="252" t="s">
        <v>15</v>
      </c>
      <c r="E29" s="311">
        <v>89</v>
      </c>
      <c r="F29" s="256"/>
      <c r="G29" s="256"/>
      <c r="H29" s="256"/>
      <c r="I29" s="256">
        <v>1</v>
      </c>
      <c r="J29" s="256"/>
      <c r="K29" s="256"/>
      <c r="L29" s="256"/>
      <c r="M29" s="256"/>
      <c r="N29" s="256">
        <v>1</v>
      </c>
      <c r="O29" s="256"/>
      <c r="P29" s="256">
        <v>0</v>
      </c>
      <c r="Q29" s="254"/>
      <c r="R29" s="256"/>
      <c r="S29" s="254">
        <v>1</v>
      </c>
      <c r="T29" s="254"/>
      <c r="U29" s="254">
        <v>1</v>
      </c>
      <c r="V29" s="254"/>
      <c r="W29" s="254">
        <v>1</v>
      </c>
      <c r="X29" s="254">
        <v>1</v>
      </c>
      <c r="Y29" s="254">
        <v>1</v>
      </c>
      <c r="Z29" s="256">
        <v>1</v>
      </c>
      <c r="AA29" s="254"/>
      <c r="AB29" s="254">
        <v>0</v>
      </c>
      <c r="AC29" s="254"/>
      <c r="AD29" s="254">
        <v>1</v>
      </c>
      <c r="AE29" s="256"/>
      <c r="AF29" s="256">
        <v>1</v>
      </c>
      <c r="AG29" s="256"/>
      <c r="AH29" s="254"/>
      <c r="AI29" s="254"/>
      <c r="AJ29" s="256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464">
        <f t="shared" si="12"/>
        <v>10</v>
      </c>
      <c r="AW29" s="465"/>
      <c r="AX29" s="468">
        <f t="shared" si="13"/>
        <v>85.47008547008546</v>
      </c>
      <c r="AY29" s="469"/>
      <c r="AZ29" s="458">
        <f t="shared" si="10"/>
        <v>0</v>
      </c>
      <c r="BA29" s="459"/>
      <c r="BB29" s="453">
        <f t="shared" si="11"/>
        <v>1</v>
      </c>
      <c r="BC29" s="454"/>
      <c r="BD29" s="127">
        <f t="shared" si="14"/>
        <v>2</v>
      </c>
      <c r="BE29" s="127">
        <f t="shared" si="15"/>
        <v>2</v>
      </c>
    </row>
    <row r="30" spans="1:57" ht="12.75" customHeight="1">
      <c r="A30" s="538"/>
      <c r="B30" s="316" t="s">
        <v>167</v>
      </c>
      <c r="C30" s="268" t="s">
        <v>10</v>
      </c>
      <c r="D30" s="252" t="s">
        <v>14</v>
      </c>
      <c r="E30" s="311">
        <v>88</v>
      </c>
      <c r="F30" s="256"/>
      <c r="G30" s="256"/>
      <c r="H30" s="256"/>
      <c r="I30" s="256">
        <v>0</v>
      </c>
      <c r="J30" s="256"/>
      <c r="K30" s="256"/>
      <c r="L30" s="256"/>
      <c r="M30" s="256"/>
      <c r="N30" s="256">
        <v>1</v>
      </c>
      <c r="O30" s="256"/>
      <c r="P30" s="256">
        <v>1</v>
      </c>
      <c r="Q30" s="256"/>
      <c r="R30" s="256"/>
      <c r="S30" s="256">
        <v>1</v>
      </c>
      <c r="T30" s="256"/>
      <c r="U30" s="256">
        <v>1</v>
      </c>
      <c r="V30" s="256"/>
      <c r="W30" s="256">
        <v>0</v>
      </c>
      <c r="X30" s="256">
        <v>1</v>
      </c>
      <c r="Y30" s="256">
        <v>1</v>
      </c>
      <c r="Z30" s="256">
        <v>0</v>
      </c>
      <c r="AA30" s="256"/>
      <c r="AB30" s="256">
        <v>1</v>
      </c>
      <c r="AC30" s="256"/>
      <c r="AD30" s="256">
        <v>1</v>
      </c>
      <c r="AE30" s="256"/>
      <c r="AF30" s="256">
        <v>1</v>
      </c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464">
        <f t="shared" si="12"/>
        <v>9</v>
      </c>
      <c r="AW30" s="465"/>
      <c r="AX30" s="468">
        <f t="shared" si="13"/>
        <v>76.92307692307692</v>
      </c>
      <c r="AY30" s="469"/>
      <c r="AZ30" s="458">
        <f t="shared" si="10"/>
        <v>1</v>
      </c>
      <c r="BA30" s="459"/>
      <c r="BB30" s="453">
        <f t="shared" si="11"/>
        <v>0</v>
      </c>
      <c r="BC30" s="454"/>
      <c r="BD30" s="127">
        <f t="shared" si="14"/>
        <v>2</v>
      </c>
      <c r="BE30" s="127">
        <f t="shared" si="15"/>
        <v>2</v>
      </c>
    </row>
    <row r="31" spans="1:57" ht="12.75" customHeight="1">
      <c r="A31" s="538"/>
      <c r="B31" s="316" t="s">
        <v>6</v>
      </c>
      <c r="C31" s="268" t="s">
        <v>7</v>
      </c>
      <c r="D31" s="252" t="s">
        <v>15</v>
      </c>
      <c r="E31" s="311">
        <v>88</v>
      </c>
      <c r="F31" s="256"/>
      <c r="G31" s="256"/>
      <c r="H31" s="256"/>
      <c r="I31" s="256">
        <v>1</v>
      </c>
      <c r="J31" s="256"/>
      <c r="K31" s="256"/>
      <c r="L31" s="256"/>
      <c r="M31" s="256"/>
      <c r="N31" s="256">
        <v>1</v>
      </c>
      <c r="O31" s="256"/>
      <c r="P31" s="256">
        <v>1</v>
      </c>
      <c r="Q31" s="256"/>
      <c r="R31" s="256"/>
      <c r="S31" s="256">
        <v>1</v>
      </c>
      <c r="T31" s="256"/>
      <c r="U31" s="256">
        <v>1</v>
      </c>
      <c r="V31" s="256"/>
      <c r="W31" s="256">
        <v>0</v>
      </c>
      <c r="X31" s="256">
        <v>1</v>
      </c>
      <c r="Y31" s="256">
        <v>0</v>
      </c>
      <c r="Z31" s="256">
        <v>1</v>
      </c>
      <c r="AA31" s="256"/>
      <c r="AB31" s="256">
        <v>1</v>
      </c>
      <c r="AC31" s="256"/>
      <c r="AD31" s="256">
        <v>1</v>
      </c>
      <c r="AE31" s="256"/>
      <c r="AF31" s="256">
        <v>1</v>
      </c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464">
        <f t="shared" si="12"/>
        <v>10</v>
      </c>
      <c r="AW31" s="465"/>
      <c r="AX31" s="468">
        <f t="shared" si="13"/>
        <v>85.47008547008546</v>
      </c>
      <c r="AY31" s="469"/>
      <c r="AZ31" s="458">
        <f t="shared" si="10"/>
        <v>0</v>
      </c>
      <c r="BA31" s="459"/>
      <c r="BB31" s="453">
        <f t="shared" si="11"/>
        <v>1</v>
      </c>
      <c r="BC31" s="454"/>
      <c r="BD31" s="127">
        <f t="shared" si="14"/>
        <v>2</v>
      </c>
      <c r="BE31" s="127">
        <f t="shared" si="15"/>
        <v>2</v>
      </c>
    </row>
    <row r="32" spans="1:57" ht="12.75" customHeight="1">
      <c r="A32" s="538"/>
      <c r="B32" s="316" t="s">
        <v>8</v>
      </c>
      <c r="C32" s="268" t="s">
        <v>9</v>
      </c>
      <c r="D32" s="252" t="s">
        <v>15</v>
      </c>
      <c r="E32" s="311">
        <v>89</v>
      </c>
      <c r="F32" s="256"/>
      <c r="G32" s="256"/>
      <c r="H32" s="256"/>
      <c r="I32" s="256">
        <v>1</v>
      </c>
      <c r="J32" s="256"/>
      <c r="K32" s="256"/>
      <c r="L32" s="256"/>
      <c r="M32" s="256"/>
      <c r="N32" s="256">
        <v>0</v>
      </c>
      <c r="O32" s="256"/>
      <c r="P32" s="256">
        <v>1</v>
      </c>
      <c r="Q32" s="256"/>
      <c r="R32" s="256"/>
      <c r="S32" s="256">
        <v>1</v>
      </c>
      <c r="T32" s="256"/>
      <c r="U32" s="256">
        <v>0</v>
      </c>
      <c r="V32" s="256"/>
      <c r="W32" s="256">
        <v>1</v>
      </c>
      <c r="X32" s="256">
        <v>0</v>
      </c>
      <c r="Y32" s="256">
        <v>1</v>
      </c>
      <c r="Z32" s="256">
        <v>1</v>
      </c>
      <c r="AA32" s="256"/>
      <c r="AB32" s="256">
        <v>0</v>
      </c>
      <c r="AC32" s="256"/>
      <c r="AD32" s="256">
        <v>0</v>
      </c>
      <c r="AE32" s="256"/>
      <c r="AF32" s="256">
        <v>0</v>
      </c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464">
        <f t="shared" si="12"/>
        <v>6</v>
      </c>
      <c r="AW32" s="465"/>
      <c r="AX32" s="468">
        <f t="shared" si="13"/>
        <v>51.282051282051285</v>
      </c>
      <c r="AY32" s="469"/>
      <c r="AZ32" s="458">
        <f t="shared" si="10"/>
        <v>0</v>
      </c>
      <c r="BA32" s="459"/>
      <c r="BB32" s="453">
        <f t="shared" si="11"/>
        <v>1</v>
      </c>
      <c r="BC32" s="454"/>
      <c r="BD32" s="127">
        <f t="shared" si="14"/>
        <v>1</v>
      </c>
      <c r="BE32" s="127">
        <f t="shared" si="15"/>
        <v>1</v>
      </c>
    </row>
    <row r="33" spans="1:57" ht="12.75" customHeight="1">
      <c r="A33" s="538"/>
      <c r="B33" s="316" t="s">
        <v>181</v>
      </c>
      <c r="C33" s="268" t="s">
        <v>182</v>
      </c>
      <c r="D33" s="252" t="s">
        <v>14</v>
      </c>
      <c r="E33" s="311">
        <v>90</v>
      </c>
      <c r="F33" s="256"/>
      <c r="G33" s="256"/>
      <c r="H33" s="256"/>
      <c r="I33" s="256">
        <v>0</v>
      </c>
      <c r="J33" s="256"/>
      <c r="K33" s="256"/>
      <c r="L33" s="256"/>
      <c r="M33" s="273"/>
      <c r="N33" s="273">
        <v>1</v>
      </c>
      <c r="O33" s="273"/>
      <c r="P33" s="273">
        <v>0</v>
      </c>
      <c r="Q33" s="273"/>
      <c r="R33" s="273"/>
      <c r="S33" s="273">
        <v>1</v>
      </c>
      <c r="T33" s="273"/>
      <c r="U33" s="273">
        <v>1</v>
      </c>
      <c r="V33" s="273"/>
      <c r="W33" s="273">
        <v>0</v>
      </c>
      <c r="X33" s="273">
        <v>1</v>
      </c>
      <c r="Y33" s="273">
        <v>1</v>
      </c>
      <c r="Z33" s="273">
        <v>0</v>
      </c>
      <c r="AA33" s="273"/>
      <c r="AB33" s="273">
        <v>0</v>
      </c>
      <c r="AC33" s="273"/>
      <c r="AD33" s="273">
        <v>1</v>
      </c>
      <c r="AE33" s="273"/>
      <c r="AF33" s="273">
        <v>1</v>
      </c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464">
        <f t="shared" si="12"/>
        <v>7</v>
      </c>
      <c r="AW33" s="465"/>
      <c r="AX33" s="468">
        <f t="shared" si="13"/>
        <v>59.82905982905983</v>
      </c>
      <c r="AY33" s="469"/>
      <c r="AZ33" s="458">
        <f t="shared" si="10"/>
        <v>1</v>
      </c>
      <c r="BA33" s="459"/>
      <c r="BB33" s="453">
        <f t="shared" si="11"/>
        <v>0</v>
      </c>
      <c r="BC33" s="454"/>
      <c r="BD33" s="127">
        <f t="shared" si="14"/>
        <v>2</v>
      </c>
      <c r="BE33" s="127">
        <f t="shared" si="15"/>
        <v>2</v>
      </c>
    </row>
    <row r="34" spans="1:57" ht="12.75" customHeight="1">
      <c r="A34" s="538"/>
      <c r="B34" s="316" t="s">
        <v>183</v>
      </c>
      <c r="C34" s="268" t="s">
        <v>184</v>
      </c>
      <c r="D34" s="252" t="s">
        <v>14</v>
      </c>
      <c r="E34" s="311">
        <v>91</v>
      </c>
      <c r="F34" s="256"/>
      <c r="G34" s="256"/>
      <c r="H34" s="256"/>
      <c r="I34" s="256">
        <v>1</v>
      </c>
      <c r="J34" s="256"/>
      <c r="K34" s="256"/>
      <c r="L34" s="256"/>
      <c r="M34" s="273"/>
      <c r="N34" s="273">
        <v>1</v>
      </c>
      <c r="O34" s="273"/>
      <c r="P34" s="273">
        <v>1</v>
      </c>
      <c r="Q34" s="273"/>
      <c r="R34" s="273"/>
      <c r="S34" s="273">
        <v>1</v>
      </c>
      <c r="T34" s="273"/>
      <c r="U34" s="273">
        <v>1</v>
      </c>
      <c r="V34" s="273"/>
      <c r="W34" s="273">
        <v>0</v>
      </c>
      <c r="X34" s="273">
        <v>0</v>
      </c>
      <c r="Y34" s="273">
        <v>1</v>
      </c>
      <c r="Z34" s="273">
        <v>0</v>
      </c>
      <c r="AA34" s="273"/>
      <c r="AB34" s="273">
        <v>1</v>
      </c>
      <c r="AC34" s="273"/>
      <c r="AD34" s="273">
        <v>1</v>
      </c>
      <c r="AE34" s="273"/>
      <c r="AF34" s="273">
        <v>0</v>
      </c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464">
        <f aca="true" t="shared" si="16" ref="AV34:AV49">IF(OR(MAX($F$12:$AU$15)&gt;1,MAX($F$19:$AU$24)&gt;1,MAX($F$26:$AU$49)&gt;1),0,SUMPRODUCT(F$12:AU$12,F34:AU34)+SUMPRODUCT(F$13:AU$13,F34:AU34)+SUMPRODUCT(F$14:AU$14,F34:AU34)+SUMPRODUCT(F$15:AU$15,F34:AU34))</f>
        <v>8</v>
      </c>
      <c r="AW34" s="465"/>
      <c r="AX34" s="468">
        <f t="shared" si="13"/>
        <v>68.37606837606837</v>
      </c>
      <c r="AY34" s="469"/>
      <c r="AZ34" s="458">
        <f t="shared" si="10"/>
        <v>1</v>
      </c>
      <c r="BA34" s="459"/>
      <c r="BB34" s="453">
        <f t="shared" si="11"/>
        <v>0</v>
      </c>
      <c r="BC34" s="454"/>
      <c r="BD34" s="127">
        <f t="shared" si="14"/>
        <v>1</v>
      </c>
      <c r="BE34" s="127">
        <f t="shared" si="15"/>
        <v>1</v>
      </c>
    </row>
    <row r="35" spans="1:57" ht="12.75" customHeight="1">
      <c r="A35" s="538"/>
      <c r="B35" s="316" t="s">
        <v>185</v>
      </c>
      <c r="C35" s="268" t="s">
        <v>186</v>
      </c>
      <c r="D35" s="252" t="s">
        <v>15</v>
      </c>
      <c r="E35" s="311">
        <v>90</v>
      </c>
      <c r="F35" s="256"/>
      <c r="G35" s="256"/>
      <c r="H35" s="256"/>
      <c r="I35" s="256">
        <v>1</v>
      </c>
      <c r="J35" s="256"/>
      <c r="K35" s="256"/>
      <c r="L35" s="256"/>
      <c r="M35" s="273"/>
      <c r="N35" s="273">
        <v>0</v>
      </c>
      <c r="O35" s="273"/>
      <c r="P35" s="273">
        <v>1</v>
      </c>
      <c r="Q35" s="273"/>
      <c r="R35" s="273"/>
      <c r="S35" s="273">
        <v>0</v>
      </c>
      <c r="T35" s="273"/>
      <c r="U35" s="273">
        <v>0</v>
      </c>
      <c r="V35" s="273"/>
      <c r="W35" s="273">
        <v>0</v>
      </c>
      <c r="X35" s="273">
        <v>1</v>
      </c>
      <c r="Y35" s="273">
        <v>0</v>
      </c>
      <c r="Z35" s="273">
        <v>0</v>
      </c>
      <c r="AA35" s="273"/>
      <c r="AB35" s="273">
        <v>1</v>
      </c>
      <c r="AC35" s="273"/>
      <c r="AD35" s="273">
        <v>0</v>
      </c>
      <c r="AE35" s="273"/>
      <c r="AF35" s="273">
        <v>0</v>
      </c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464">
        <f t="shared" si="16"/>
        <v>4</v>
      </c>
      <c r="AW35" s="465"/>
      <c r="AX35" s="468">
        <f t="shared" si="13"/>
        <v>40</v>
      </c>
      <c r="AY35" s="469"/>
      <c r="AZ35" s="458">
        <f t="shared" si="10"/>
        <v>0</v>
      </c>
      <c r="BA35" s="459"/>
      <c r="BB35" s="453">
        <f t="shared" si="11"/>
        <v>0</v>
      </c>
      <c r="BC35" s="454"/>
      <c r="BD35" s="127">
        <f t="shared" si="14"/>
        <v>0</v>
      </c>
      <c r="BE35" s="127">
        <f t="shared" si="15"/>
      </c>
    </row>
    <row r="36" spans="1:57" ht="12.75" customHeight="1">
      <c r="A36" s="538"/>
      <c r="B36" s="316" t="s">
        <v>187</v>
      </c>
      <c r="C36" s="268" t="s">
        <v>188</v>
      </c>
      <c r="D36" s="252" t="s">
        <v>15</v>
      </c>
      <c r="E36" s="311">
        <v>88</v>
      </c>
      <c r="F36" s="256"/>
      <c r="G36" s="256"/>
      <c r="H36" s="256"/>
      <c r="I36" s="256">
        <v>1</v>
      </c>
      <c r="J36" s="256"/>
      <c r="K36" s="256"/>
      <c r="L36" s="256"/>
      <c r="M36" s="273"/>
      <c r="N36" s="273">
        <v>1</v>
      </c>
      <c r="O36" s="273"/>
      <c r="P36" s="273">
        <v>0</v>
      </c>
      <c r="Q36" s="273"/>
      <c r="R36" s="273"/>
      <c r="S36" s="273">
        <v>0</v>
      </c>
      <c r="T36" s="273"/>
      <c r="U36" s="273">
        <v>1</v>
      </c>
      <c r="V36" s="273"/>
      <c r="W36" s="273">
        <v>1</v>
      </c>
      <c r="X36" s="273">
        <v>1</v>
      </c>
      <c r="Y36" s="273">
        <v>1</v>
      </c>
      <c r="Z36" s="273">
        <v>1</v>
      </c>
      <c r="AA36" s="273"/>
      <c r="AB36" s="273">
        <v>1</v>
      </c>
      <c r="AC36" s="273"/>
      <c r="AD36" s="273">
        <v>1</v>
      </c>
      <c r="AE36" s="273"/>
      <c r="AF36" s="273">
        <v>1</v>
      </c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464">
        <f t="shared" si="16"/>
        <v>10</v>
      </c>
      <c r="AW36" s="465"/>
      <c r="AX36" s="468">
        <f t="shared" si="13"/>
        <v>85.47008547008546</v>
      </c>
      <c r="AY36" s="469"/>
      <c r="AZ36" s="458">
        <f t="shared" si="10"/>
        <v>0</v>
      </c>
      <c r="BA36" s="459"/>
      <c r="BB36" s="453">
        <f t="shared" si="11"/>
        <v>1</v>
      </c>
      <c r="BC36" s="454"/>
      <c r="BD36" s="127">
        <f t="shared" si="14"/>
        <v>1</v>
      </c>
      <c r="BE36" s="127">
        <f t="shared" si="15"/>
        <v>1</v>
      </c>
    </row>
    <row r="37" spans="1:57" ht="12.75" customHeight="1">
      <c r="A37" s="538"/>
      <c r="B37" s="316"/>
      <c r="C37" s="268"/>
      <c r="D37" s="252"/>
      <c r="E37" s="311"/>
      <c r="F37" s="256"/>
      <c r="G37" s="256"/>
      <c r="H37" s="256"/>
      <c r="I37" s="256"/>
      <c r="J37" s="256"/>
      <c r="K37" s="256"/>
      <c r="L37" s="256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464">
        <f t="shared" si="16"/>
        <v>0</v>
      </c>
      <c r="AW37" s="465"/>
      <c r="AX37" s="468">
        <f t="shared" si="13"/>
        <v>0</v>
      </c>
      <c r="AY37" s="469"/>
      <c r="AZ37" s="458">
        <f t="shared" si="10"/>
        <v>0</v>
      </c>
      <c r="BA37" s="459"/>
      <c r="BB37" s="453">
        <f t="shared" si="11"/>
        <v>0</v>
      </c>
      <c r="BC37" s="454"/>
      <c r="BD37" s="127">
        <f t="shared" si="14"/>
        <v>0</v>
      </c>
      <c r="BE37" s="127">
        <f t="shared" si="15"/>
      </c>
    </row>
    <row r="38" spans="1:57" ht="12.75" customHeight="1">
      <c r="A38" s="538"/>
      <c r="B38" s="316"/>
      <c r="C38" s="268"/>
      <c r="D38" s="252"/>
      <c r="E38" s="311"/>
      <c r="F38" s="256"/>
      <c r="G38" s="256"/>
      <c r="H38" s="256"/>
      <c r="I38" s="256"/>
      <c r="J38" s="256"/>
      <c r="K38" s="256"/>
      <c r="L38" s="256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464">
        <f t="shared" si="16"/>
        <v>0</v>
      </c>
      <c r="AW38" s="465"/>
      <c r="AX38" s="468">
        <f t="shared" si="13"/>
        <v>0</v>
      </c>
      <c r="AY38" s="469"/>
      <c r="AZ38" s="458">
        <f t="shared" si="10"/>
        <v>0</v>
      </c>
      <c r="BA38" s="459"/>
      <c r="BB38" s="453">
        <f t="shared" si="11"/>
        <v>0</v>
      </c>
      <c r="BC38" s="454"/>
      <c r="BD38" s="127">
        <f t="shared" si="14"/>
        <v>0</v>
      </c>
      <c r="BE38" s="127">
        <f t="shared" si="15"/>
      </c>
    </row>
    <row r="39" spans="1:57" ht="12.75" customHeight="1">
      <c r="A39" s="538"/>
      <c r="B39" s="316"/>
      <c r="C39" s="268"/>
      <c r="D39" s="252"/>
      <c r="E39" s="311"/>
      <c r="F39" s="256"/>
      <c r="G39" s="256"/>
      <c r="H39" s="256"/>
      <c r="I39" s="256"/>
      <c r="J39" s="256"/>
      <c r="K39" s="256"/>
      <c r="L39" s="256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464">
        <f t="shared" si="16"/>
        <v>0</v>
      </c>
      <c r="AW39" s="465"/>
      <c r="AX39" s="468">
        <f t="shared" si="13"/>
        <v>0</v>
      </c>
      <c r="AY39" s="469"/>
      <c r="AZ39" s="458">
        <f t="shared" si="10"/>
        <v>0</v>
      </c>
      <c r="BA39" s="459"/>
      <c r="BB39" s="453">
        <f t="shared" si="11"/>
        <v>0</v>
      </c>
      <c r="BC39" s="454"/>
      <c r="BD39" s="127">
        <f t="shared" si="14"/>
        <v>0</v>
      </c>
      <c r="BE39" s="127">
        <f t="shared" si="15"/>
      </c>
    </row>
    <row r="40" spans="1:57" ht="12.75" customHeight="1">
      <c r="A40" s="538"/>
      <c r="B40" s="316"/>
      <c r="C40" s="268"/>
      <c r="D40" s="252"/>
      <c r="E40" s="311"/>
      <c r="F40" s="256"/>
      <c r="G40" s="256"/>
      <c r="H40" s="256"/>
      <c r="I40" s="256"/>
      <c r="J40" s="256"/>
      <c r="K40" s="256"/>
      <c r="L40" s="256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464">
        <f t="shared" si="16"/>
        <v>0</v>
      </c>
      <c r="AW40" s="465"/>
      <c r="AX40" s="468">
        <f t="shared" si="13"/>
        <v>0</v>
      </c>
      <c r="AY40" s="469"/>
      <c r="AZ40" s="458">
        <f t="shared" si="10"/>
        <v>0</v>
      </c>
      <c r="BA40" s="459"/>
      <c r="BB40" s="453">
        <f t="shared" si="11"/>
        <v>0</v>
      </c>
      <c r="BC40" s="454"/>
      <c r="BD40" s="127">
        <f t="shared" si="14"/>
        <v>0</v>
      </c>
      <c r="BE40" s="127">
        <f t="shared" si="15"/>
      </c>
    </row>
    <row r="41" spans="1:57" ht="12.75" customHeight="1">
      <c r="A41" s="538"/>
      <c r="B41" s="316"/>
      <c r="C41" s="268"/>
      <c r="D41" s="252"/>
      <c r="E41" s="311"/>
      <c r="F41" s="256"/>
      <c r="G41" s="256"/>
      <c r="H41" s="256"/>
      <c r="I41" s="256"/>
      <c r="J41" s="256"/>
      <c r="K41" s="256"/>
      <c r="L41" s="256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464">
        <f t="shared" si="16"/>
        <v>0</v>
      </c>
      <c r="AW41" s="465"/>
      <c r="AX41" s="468">
        <f t="shared" si="13"/>
        <v>0</v>
      </c>
      <c r="AY41" s="469"/>
      <c r="AZ41" s="458">
        <f t="shared" si="10"/>
        <v>0</v>
      </c>
      <c r="BA41" s="459"/>
      <c r="BB41" s="453">
        <f t="shared" si="11"/>
        <v>0</v>
      </c>
      <c r="BC41" s="454"/>
      <c r="BD41" s="127">
        <f t="shared" si="14"/>
        <v>0</v>
      </c>
      <c r="BE41" s="127">
        <f t="shared" si="15"/>
      </c>
    </row>
    <row r="42" spans="1:57" ht="12.75" customHeight="1">
      <c r="A42" s="538"/>
      <c r="B42" s="316"/>
      <c r="C42" s="268"/>
      <c r="D42" s="252"/>
      <c r="E42" s="311"/>
      <c r="F42" s="256"/>
      <c r="G42" s="256"/>
      <c r="H42" s="256"/>
      <c r="I42" s="256"/>
      <c r="J42" s="256"/>
      <c r="K42" s="256"/>
      <c r="L42" s="256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464">
        <f t="shared" si="16"/>
        <v>0</v>
      </c>
      <c r="AW42" s="465"/>
      <c r="AX42" s="468">
        <f t="shared" si="13"/>
        <v>0</v>
      </c>
      <c r="AY42" s="469"/>
      <c r="AZ42" s="458">
        <f t="shared" si="10"/>
        <v>0</v>
      </c>
      <c r="BA42" s="459"/>
      <c r="BB42" s="453">
        <f t="shared" si="11"/>
        <v>0</v>
      </c>
      <c r="BC42" s="454"/>
      <c r="BD42" s="127">
        <f t="shared" si="14"/>
        <v>0</v>
      </c>
      <c r="BE42" s="127">
        <f t="shared" si="15"/>
      </c>
    </row>
    <row r="43" spans="1:57" ht="12.75" customHeight="1">
      <c r="A43" s="538"/>
      <c r="B43" s="316"/>
      <c r="C43" s="268"/>
      <c r="D43" s="252"/>
      <c r="E43" s="311"/>
      <c r="F43" s="256"/>
      <c r="G43" s="256"/>
      <c r="H43" s="256"/>
      <c r="I43" s="256"/>
      <c r="J43" s="256"/>
      <c r="K43" s="256"/>
      <c r="L43" s="256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464">
        <f t="shared" si="16"/>
        <v>0</v>
      </c>
      <c r="AW43" s="465"/>
      <c r="AX43" s="468">
        <f t="shared" si="13"/>
        <v>0</v>
      </c>
      <c r="AY43" s="469"/>
      <c r="AZ43" s="458">
        <f t="shared" si="10"/>
        <v>0</v>
      </c>
      <c r="BA43" s="459"/>
      <c r="BB43" s="453">
        <f t="shared" si="11"/>
        <v>0</v>
      </c>
      <c r="BC43" s="454"/>
      <c r="BD43" s="127">
        <f t="shared" si="14"/>
        <v>0</v>
      </c>
      <c r="BE43" s="127">
        <f t="shared" si="15"/>
      </c>
    </row>
    <row r="44" spans="1:57" ht="12.75" customHeight="1">
      <c r="A44" s="538"/>
      <c r="B44" s="316"/>
      <c r="C44" s="268"/>
      <c r="D44" s="252"/>
      <c r="E44" s="311"/>
      <c r="F44" s="256"/>
      <c r="G44" s="256"/>
      <c r="H44" s="256"/>
      <c r="I44" s="256"/>
      <c r="J44" s="256"/>
      <c r="K44" s="256"/>
      <c r="L44" s="256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464">
        <f t="shared" si="16"/>
        <v>0</v>
      </c>
      <c r="AW44" s="465"/>
      <c r="AX44" s="468">
        <f t="shared" si="13"/>
        <v>0</v>
      </c>
      <c r="AY44" s="469"/>
      <c r="AZ44" s="458">
        <f t="shared" si="10"/>
        <v>0</v>
      </c>
      <c r="BA44" s="459"/>
      <c r="BB44" s="453">
        <f t="shared" si="11"/>
        <v>0</v>
      </c>
      <c r="BC44" s="454"/>
      <c r="BD44" s="127">
        <f t="shared" si="14"/>
        <v>0</v>
      </c>
      <c r="BE44" s="127">
        <f t="shared" si="15"/>
      </c>
    </row>
    <row r="45" spans="1:57" ht="12.75" customHeight="1">
      <c r="A45" s="538"/>
      <c r="B45" s="316"/>
      <c r="C45" s="268"/>
      <c r="D45" s="252"/>
      <c r="E45" s="311"/>
      <c r="F45" s="256"/>
      <c r="G45" s="256"/>
      <c r="H45" s="256"/>
      <c r="I45" s="256"/>
      <c r="J45" s="256"/>
      <c r="K45" s="256"/>
      <c r="L45" s="256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464">
        <f t="shared" si="16"/>
        <v>0</v>
      </c>
      <c r="AW45" s="465"/>
      <c r="AX45" s="468">
        <f t="shared" si="13"/>
        <v>0</v>
      </c>
      <c r="AY45" s="469"/>
      <c r="AZ45" s="458">
        <f t="shared" si="10"/>
        <v>0</v>
      </c>
      <c r="BA45" s="459"/>
      <c r="BB45" s="453">
        <f t="shared" si="11"/>
        <v>0</v>
      </c>
      <c r="BC45" s="454"/>
      <c r="BD45" s="127">
        <f t="shared" si="14"/>
        <v>0</v>
      </c>
      <c r="BE45" s="127">
        <f t="shared" si="15"/>
      </c>
    </row>
    <row r="46" spans="1:57" ht="12.75" customHeight="1">
      <c r="A46" s="538"/>
      <c r="B46" s="316"/>
      <c r="C46" s="268"/>
      <c r="D46" s="252"/>
      <c r="E46" s="311"/>
      <c r="F46" s="256"/>
      <c r="G46" s="256"/>
      <c r="H46" s="256"/>
      <c r="I46" s="256"/>
      <c r="J46" s="256"/>
      <c r="K46" s="256"/>
      <c r="L46" s="256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464">
        <f t="shared" si="16"/>
        <v>0</v>
      </c>
      <c r="AW46" s="465"/>
      <c r="AX46" s="468">
        <f t="shared" si="13"/>
        <v>0</v>
      </c>
      <c r="AY46" s="469"/>
      <c r="AZ46" s="458">
        <f t="shared" si="10"/>
        <v>0</v>
      </c>
      <c r="BA46" s="459"/>
      <c r="BB46" s="453">
        <f t="shared" si="11"/>
        <v>0</v>
      </c>
      <c r="BC46" s="454"/>
      <c r="BD46" s="127">
        <f t="shared" si="14"/>
        <v>0</v>
      </c>
      <c r="BE46" s="127">
        <f t="shared" si="15"/>
      </c>
    </row>
    <row r="47" spans="1:57" ht="12.75" customHeight="1">
      <c r="A47" s="538"/>
      <c r="B47" s="316"/>
      <c r="C47" s="268"/>
      <c r="D47" s="252"/>
      <c r="E47" s="311"/>
      <c r="F47" s="256"/>
      <c r="G47" s="256"/>
      <c r="H47" s="256"/>
      <c r="I47" s="256"/>
      <c r="J47" s="256"/>
      <c r="K47" s="256"/>
      <c r="L47" s="256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464">
        <f t="shared" si="16"/>
        <v>0</v>
      </c>
      <c r="AW47" s="465"/>
      <c r="AX47" s="468">
        <f t="shared" si="13"/>
        <v>0</v>
      </c>
      <c r="AY47" s="469"/>
      <c r="AZ47" s="458">
        <f t="shared" si="10"/>
        <v>0</v>
      </c>
      <c r="BA47" s="459"/>
      <c r="BB47" s="453">
        <f t="shared" si="11"/>
        <v>0</v>
      </c>
      <c r="BC47" s="454"/>
      <c r="BD47" s="127">
        <f t="shared" si="14"/>
        <v>0</v>
      </c>
      <c r="BE47" s="127">
        <f t="shared" si="15"/>
      </c>
    </row>
    <row r="48" spans="1:57" ht="12.75" customHeight="1">
      <c r="A48" s="538"/>
      <c r="B48" s="316"/>
      <c r="C48" s="268"/>
      <c r="D48" s="252"/>
      <c r="E48" s="311"/>
      <c r="F48" s="256"/>
      <c r="G48" s="256"/>
      <c r="H48" s="256"/>
      <c r="I48" s="256"/>
      <c r="J48" s="256"/>
      <c r="K48" s="256"/>
      <c r="L48" s="256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464">
        <f t="shared" si="16"/>
        <v>0</v>
      </c>
      <c r="AW48" s="465"/>
      <c r="AX48" s="468">
        <f t="shared" si="13"/>
        <v>0</v>
      </c>
      <c r="AY48" s="469"/>
      <c r="AZ48" s="458">
        <f t="shared" si="10"/>
        <v>0</v>
      </c>
      <c r="BA48" s="459"/>
      <c r="BB48" s="453">
        <f t="shared" si="11"/>
        <v>0</v>
      </c>
      <c r="BC48" s="454"/>
      <c r="BD48" s="127">
        <f t="shared" si="14"/>
        <v>0</v>
      </c>
      <c r="BE48" s="127">
        <f t="shared" si="15"/>
      </c>
    </row>
    <row r="49" spans="1:57" ht="12.75" customHeight="1" thickBot="1">
      <c r="A49" s="539"/>
      <c r="B49" s="318"/>
      <c r="C49" s="297"/>
      <c r="D49" s="298"/>
      <c r="E49" s="319"/>
      <c r="F49" s="256"/>
      <c r="G49" s="256"/>
      <c r="H49" s="256"/>
      <c r="I49" s="256"/>
      <c r="J49" s="256"/>
      <c r="K49" s="256"/>
      <c r="L49" s="256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464">
        <f t="shared" si="16"/>
        <v>0</v>
      </c>
      <c r="AW49" s="465"/>
      <c r="AX49" s="468">
        <f t="shared" si="13"/>
        <v>0</v>
      </c>
      <c r="AY49" s="469"/>
      <c r="AZ49" s="458">
        <f t="shared" si="10"/>
        <v>0</v>
      </c>
      <c r="BA49" s="459"/>
      <c r="BB49" s="605">
        <f t="shared" si="11"/>
        <v>0</v>
      </c>
      <c r="BC49" s="606"/>
      <c r="BD49" s="127">
        <f t="shared" si="14"/>
        <v>0</v>
      </c>
      <c r="BE49" s="127">
        <f t="shared" si="15"/>
      </c>
    </row>
    <row r="50" spans="1:57" ht="12.75" customHeight="1" thickBot="1" thickTop="1">
      <c r="A50" s="357" t="s">
        <v>48</v>
      </c>
      <c r="B50" s="358"/>
      <c r="C50" s="359"/>
      <c r="D50" s="71"/>
      <c r="E50" s="50">
        <f>COUNT(E26:E49)</f>
        <v>11</v>
      </c>
      <c r="F50" s="51">
        <f aca="true" t="shared" si="17" ref="F50:AU50">SUM(F26:F49)</f>
        <v>0</v>
      </c>
      <c r="G50" s="51">
        <f t="shared" si="17"/>
        <v>0</v>
      </c>
      <c r="H50" s="51">
        <f t="shared" si="17"/>
        <v>0</v>
      </c>
      <c r="I50" s="51">
        <f t="shared" si="17"/>
        <v>9</v>
      </c>
      <c r="J50" s="51">
        <f t="shared" si="17"/>
        <v>0</v>
      </c>
      <c r="K50" s="51">
        <f t="shared" si="17"/>
        <v>0</v>
      </c>
      <c r="L50" s="51">
        <f t="shared" si="17"/>
        <v>0</v>
      </c>
      <c r="M50" s="51">
        <f t="shared" si="17"/>
        <v>0</v>
      </c>
      <c r="N50" s="51">
        <f t="shared" si="17"/>
        <v>8</v>
      </c>
      <c r="O50" s="51">
        <f t="shared" si="17"/>
        <v>0</v>
      </c>
      <c r="P50" s="51">
        <f t="shared" si="17"/>
        <v>8</v>
      </c>
      <c r="Q50" s="51">
        <f t="shared" si="17"/>
        <v>0</v>
      </c>
      <c r="R50" s="51">
        <f t="shared" si="17"/>
        <v>0</v>
      </c>
      <c r="S50" s="51">
        <f t="shared" si="17"/>
        <v>9</v>
      </c>
      <c r="T50" s="51">
        <f t="shared" si="17"/>
        <v>0</v>
      </c>
      <c r="U50" s="51">
        <f t="shared" si="17"/>
        <v>7</v>
      </c>
      <c r="V50" s="51">
        <f t="shared" si="17"/>
        <v>0</v>
      </c>
      <c r="W50" s="51">
        <f t="shared" si="17"/>
        <v>6</v>
      </c>
      <c r="X50" s="51">
        <f t="shared" si="17"/>
        <v>8</v>
      </c>
      <c r="Y50" s="51">
        <f t="shared" si="17"/>
        <v>8</v>
      </c>
      <c r="Z50" s="51">
        <f t="shared" si="17"/>
        <v>6</v>
      </c>
      <c r="AA50" s="51">
        <f t="shared" si="17"/>
        <v>0</v>
      </c>
      <c r="AB50" s="51">
        <f t="shared" si="17"/>
        <v>7</v>
      </c>
      <c r="AC50" s="51">
        <f t="shared" si="17"/>
        <v>0</v>
      </c>
      <c r="AD50" s="51">
        <f t="shared" si="17"/>
        <v>9</v>
      </c>
      <c r="AE50" s="51">
        <f t="shared" si="17"/>
        <v>0</v>
      </c>
      <c r="AF50" s="51">
        <f t="shared" si="17"/>
        <v>8</v>
      </c>
      <c r="AG50" s="51">
        <f t="shared" si="17"/>
        <v>0</v>
      </c>
      <c r="AH50" s="51">
        <f t="shared" si="17"/>
        <v>0</v>
      </c>
      <c r="AI50" s="51">
        <f t="shared" si="17"/>
        <v>0</v>
      </c>
      <c r="AJ50" s="51">
        <f t="shared" si="17"/>
        <v>0</v>
      </c>
      <c r="AK50" s="51">
        <f t="shared" si="17"/>
        <v>0</v>
      </c>
      <c r="AL50" s="51">
        <f t="shared" si="17"/>
        <v>0</v>
      </c>
      <c r="AM50" s="51">
        <f t="shared" si="17"/>
        <v>0</v>
      </c>
      <c r="AN50" s="51">
        <f t="shared" si="17"/>
        <v>0</v>
      </c>
      <c r="AO50" s="51">
        <f t="shared" si="17"/>
        <v>0</v>
      </c>
      <c r="AP50" s="51">
        <f t="shared" si="17"/>
        <v>0</v>
      </c>
      <c r="AQ50" s="51">
        <f t="shared" si="17"/>
        <v>0</v>
      </c>
      <c r="AR50" s="51">
        <f t="shared" si="17"/>
        <v>0</v>
      </c>
      <c r="AS50" s="51">
        <f t="shared" si="17"/>
        <v>0</v>
      </c>
      <c r="AT50" s="51">
        <f t="shared" si="17"/>
        <v>0</v>
      </c>
      <c r="AU50" s="51">
        <f t="shared" si="17"/>
        <v>0</v>
      </c>
      <c r="AV50" s="622">
        <f>SUM(AV26:AW49)</f>
        <v>93</v>
      </c>
      <c r="AW50" s="471"/>
      <c r="AX50" s="473"/>
      <c r="AY50" s="474"/>
      <c r="AZ50" s="603">
        <f>SUM(AZ26:BA49)</f>
        <v>5</v>
      </c>
      <c r="BA50" s="472"/>
      <c r="BB50" s="603">
        <f>SUM(BB26:BC49)</f>
        <v>5</v>
      </c>
      <c r="BC50" s="431"/>
      <c r="BD50" s="127">
        <f>SUM(BD26:BD49)</f>
        <v>17</v>
      </c>
      <c r="BE50" s="127"/>
    </row>
    <row r="51" spans="1:57" ht="15" customHeight="1" thickTop="1">
      <c r="A51" s="618" t="s">
        <v>36</v>
      </c>
      <c r="B51" s="619"/>
      <c r="C51" s="619"/>
      <c r="D51" s="540">
        <f>IF(AV50&gt;0,(AV50-BD50)/(BB12+BB13+BB15),0)</f>
        <v>7.6</v>
      </c>
      <c r="E51" s="541"/>
      <c r="F51" s="161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27" t="s">
        <v>180</v>
      </c>
      <c r="BE51" s="127">
        <f>COUNT(BE26:BE49)</f>
        <v>10</v>
      </c>
    </row>
    <row r="52" spans="1:57" ht="15" customHeight="1" thickBot="1">
      <c r="A52" s="620"/>
      <c r="B52" s="621"/>
      <c r="C52" s="621"/>
      <c r="D52" s="542"/>
      <c r="E52" s="543"/>
      <c r="F52" s="162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27" t="s">
        <v>179</v>
      </c>
      <c r="BE52" s="127">
        <f>BD50/BE51</f>
        <v>1.7</v>
      </c>
    </row>
    <row r="53" ht="12.75" thickTop="1"/>
    <row r="58" spans="18:51" ht="12"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8:51" ht="12"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18:51" ht="12"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18:51" ht="12"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18:51" ht="12"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</row>
    <row r="63" spans="18:51" ht="12"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18:51" ht="12"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18:51" ht="12"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18:51" ht="12"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8:51" ht="12"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18:51" ht="12"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8:51" ht="12"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18:51" ht="12"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8:51" ht="12"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18:51" ht="12"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</sheetData>
  <sheetProtection sheet="1" objects="1" scenarios="1"/>
  <mergeCells count="213">
    <mergeCell ref="AV27:AW27"/>
    <mergeCell ref="AV23:AW23"/>
    <mergeCell ref="AV21:AW21"/>
    <mergeCell ref="A25:AW25"/>
    <mergeCell ref="AV26:AW26"/>
    <mergeCell ref="AV37:AW37"/>
    <mergeCell ref="AV31:AW31"/>
    <mergeCell ref="AV32:AW32"/>
    <mergeCell ref="AV33:AW33"/>
    <mergeCell ref="AV36:AW36"/>
    <mergeCell ref="AV34:AW34"/>
    <mergeCell ref="AV35:AW35"/>
    <mergeCell ref="A50:C50"/>
    <mergeCell ref="AV49:AW49"/>
    <mergeCell ref="AV50:AW50"/>
    <mergeCell ref="AV43:AW43"/>
    <mergeCell ref="AV44:AW44"/>
    <mergeCell ref="AV45:AW45"/>
    <mergeCell ref="AV46:AW46"/>
    <mergeCell ref="AV48:AW48"/>
    <mergeCell ref="A26:A49"/>
    <mergeCell ref="AV30:AW30"/>
    <mergeCell ref="A51:C52"/>
    <mergeCell ref="BB15:BC15"/>
    <mergeCell ref="AZ23:BA23"/>
    <mergeCell ref="AZ20:BA20"/>
    <mergeCell ref="AZ22:BA22"/>
    <mergeCell ref="AZ25:BA25"/>
    <mergeCell ref="BB25:BC25"/>
    <mergeCell ref="AX24:AY24"/>
    <mergeCell ref="AV28:AW28"/>
    <mergeCell ref="AV29:AW29"/>
    <mergeCell ref="M16:S16"/>
    <mergeCell ref="M7:Q7"/>
    <mergeCell ref="AL7:AN7"/>
    <mergeCell ref="AH16:AN16"/>
    <mergeCell ref="AI7:AK7"/>
    <mergeCell ref="AV14:BA14"/>
    <mergeCell ref="AX19:AY19"/>
    <mergeCell ref="AV15:BA15"/>
    <mergeCell ref="AV18:AW18"/>
    <mergeCell ref="AZ18:BA18"/>
    <mergeCell ref="AV19:AW19"/>
    <mergeCell ref="A10:B11"/>
    <mergeCell ref="C10:E10"/>
    <mergeCell ref="A12:E12"/>
    <mergeCell ref="AZ24:BA24"/>
    <mergeCell ref="AV22:AW22"/>
    <mergeCell ref="A15:E15"/>
    <mergeCell ref="A17:A18"/>
    <mergeCell ref="B17:B18"/>
    <mergeCell ref="AZ21:BA21"/>
    <mergeCell ref="AV17:BC17"/>
    <mergeCell ref="BB35:BC35"/>
    <mergeCell ref="AZ32:BA32"/>
    <mergeCell ref="BB32:BC32"/>
    <mergeCell ref="AZ33:BA33"/>
    <mergeCell ref="BB33:BC33"/>
    <mergeCell ref="AZ35:BA35"/>
    <mergeCell ref="AZ34:BA34"/>
    <mergeCell ref="BB34:BC34"/>
    <mergeCell ref="BB38:BC38"/>
    <mergeCell ref="AZ39:BA39"/>
    <mergeCell ref="BB39:BC39"/>
    <mergeCell ref="AZ36:BA36"/>
    <mergeCell ref="BB36:BC36"/>
    <mergeCell ref="AZ37:BA37"/>
    <mergeCell ref="BB37:BC37"/>
    <mergeCell ref="AZ38:BA38"/>
    <mergeCell ref="BB42:BC42"/>
    <mergeCell ref="AZ43:BA43"/>
    <mergeCell ref="BB43:BC43"/>
    <mergeCell ref="AZ40:BA40"/>
    <mergeCell ref="BB40:BC40"/>
    <mergeCell ref="AZ41:BA41"/>
    <mergeCell ref="BB41:BC41"/>
    <mergeCell ref="AZ42:BA42"/>
    <mergeCell ref="BB46:BC46"/>
    <mergeCell ref="AZ47:BA47"/>
    <mergeCell ref="BB47:BC47"/>
    <mergeCell ref="AZ44:BA44"/>
    <mergeCell ref="BB44:BC44"/>
    <mergeCell ref="AZ45:BA45"/>
    <mergeCell ref="BB45:BC45"/>
    <mergeCell ref="AZ50:BA50"/>
    <mergeCell ref="BB50:BC50"/>
    <mergeCell ref="AZ19:BA19"/>
    <mergeCell ref="AV20:AW20"/>
    <mergeCell ref="AZ48:BA48"/>
    <mergeCell ref="BB48:BC48"/>
    <mergeCell ref="AZ49:BA49"/>
    <mergeCell ref="BB49:BC49"/>
    <mergeCell ref="AZ46:BA46"/>
    <mergeCell ref="AV24:AW24"/>
    <mergeCell ref="AV38:AW38"/>
    <mergeCell ref="AV47:AW47"/>
    <mergeCell ref="AV39:AW39"/>
    <mergeCell ref="AV40:AW40"/>
    <mergeCell ref="AV41:AW41"/>
    <mergeCell ref="AV42:AW42"/>
    <mergeCell ref="AX43:AY43"/>
    <mergeCell ref="AX44:AY44"/>
    <mergeCell ref="AX38:AY38"/>
    <mergeCell ref="AX39:AY39"/>
    <mergeCell ref="AX41:AY41"/>
    <mergeCell ref="AX42:AY42"/>
    <mergeCell ref="AX34:AY34"/>
    <mergeCell ref="AX35:AY35"/>
    <mergeCell ref="AX30:AY30"/>
    <mergeCell ref="AX23:AY23"/>
    <mergeCell ref="AX25:AY25"/>
    <mergeCell ref="AX26:AY26"/>
    <mergeCell ref="AX28:AY28"/>
    <mergeCell ref="AX29:AY29"/>
    <mergeCell ref="AZ31:BA31"/>
    <mergeCell ref="BB31:BC31"/>
    <mergeCell ref="AZ28:BA28"/>
    <mergeCell ref="BB28:BC28"/>
    <mergeCell ref="AR6:AT6"/>
    <mergeCell ref="BB19:BC19"/>
    <mergeCell ref="BB20:BC20"/>
    <mergeCell ref="BB21:BC21"/>
    <mergeCell ref="BB14:BC14"/>
    <mergeCell ref="BB13:BC13"/>
    <mergeCell ref="AX7:AZ7"/>
    <mergeCell ref="BB12:BC12"/>
    <mergeCell ref="AX20:AY20"/>
    <mergeCell ref="AV13:BA13"/>
    <mergeCell ref="AX21:AY21"/>
    <mergeCell ref="BB27:BC27"/>
    <mergeCell ref="AZ26:BA26"/>
    <mergeCell ref="BB26:BC26"/>
    <mergeCell ref="BB23:BC23"/>
    <mergeCell ref="AX22:AY22"/>
    <mergeCell ref="AX27:AY27"/>
    <mergeCell ref="AZ27:BA27"/>
    <mergeCell ref="AX45:AY45"/>
    <mergeCell ref="BB29:BC29"/>
    <mergeCell ref="BB24:BC24"/>
    <mergeCell ref="BB22:BC22"/>
    <mergeCell ref="AX36:AY36"/>
    <mergeCell ref="AX31:AY31"/>
    <mergeCell ref="AX32:AY32"/>
    <mergeCell ref="AX33:AY33"/>
    <mergeCell ref="AZ30:BA30"/>
    <mergeCell ref="BB30:BC30"/>
    <mergeCell ref="AX50:AY50"/>
    <mergeCell ref="AX46:AY46"/>
    <mergeCell ref="AX47:AY47"/>
    <mergeCell ref="AX48:AY48"/>
    <mergeCell ref="AX49:AY49"/>
    <mergeCell ref="B6:B7"/>
    <mergeCell ref="AO7:AQ7"/>
    <mergeCell ref="C17:C18"/>
    <mergeCell ref="C11:E11"/>
    <mergeCell ref="AG6:AH7"/>
    <mergeCell ref="AL6:AN6"/>
    <mergeCell ref="AO6:AQ6"/>
    <mergeCell ref="A13:E13"/>
    <mergeCell ref="A14:E14"/>
    <mergeCell ref="A9:B9"/>
    <mergeCell ref="BA7:BC7"/>
    <mergeCell ref="AX40:AY40"/>
    <mergeCell ref="AX37:AY37"/>
    <mergeCell ref="BB18:BC18"/>
    <mergeCell ref="AV12:BA12"/>
    <mergeCell ref="AU7:AW7"/>
    <mergeCell ref="AW9:BB10"/>
    <mergeCell ref="AW11:BB11"/>
    <mergeCell ref="AZ29:BA29"/>
    <mergeCell ref="AX18:AY18"/>
    <mergeCell ref="T5:X5"/>
    <mergeCell ref="T6:X6"/>
    <mergeCell ref="R7:S7"/>
    <mergeCell ref="T7:Z7"/>
    <mergeCell ref="Y5:Z5"/>
    <mergeCell ref="Y6:Z6"/>
    <mergeCell ref="AO4:AQ4"/>
    <mergeCell ref="AL4:AN4"/>
    <mergeCell ref="AL5:AN5"/>
    <mergeCell ref="AG5:AH5"/>
    <mergeCell ref="AO5:AQ5"/>
    <mergeCell ref="AI5:AK5"/>
    <mergeCell ref="AX5:AZ5"/>
    <mergeCell ref="D51:E52"/>
    <mergeCell ref="D17:D18"/>
    <mergeCell ref="E17:E18"/>
    <mergeCell ref="F16:L16"/>
    <mergeCell ref="F17:AU18"/>
    <mergeCell ref="T16:Z16"/>
    <mergeCell ref="AA16:AG16"/>
    <mergeCell ref="A16:E16"/>
    <mergeCell ref="AO16:AU16"/>
    <mergeCell ref="BA5:BC5"/>
    <mergeCell ref="AR4:AT4"/>
    <mergeCell ref="AR5:AT5"/>
    <mergeCell ref="BA6:BC6"/>
    <mergeCell ref="BA4:BC4"/>
    <mergeCell ref="AU6:AW6"/>
    <mergeCell ref="AX4:AZ4"/>
    <mergeCell ref="AX6:AZ6"/>
    <mergeCell ref="AU5:AW5"/>
    <mergeCell ref="AU4:AW4"/>
    <mergeCell ref="AR7:AT7"/>
    <mergeCell ref="M4:S4"/>
    <mergeCell ref="M5:Q5"/>
    <mergeCell ref="M6:Q6"/>
    <mergeCell ref="AI4:AK4"/>
    <mergeCell ref="T4:Z4"/>
    <mergeCell ref="AI6:AK6"/>
    <mergeCell ref="AG4:AH4"/>
    <mergeCell ref="R5:S5"/>
    <mergeCell ref="R6:S6"/>
  </mergeCells>
  <printOptions/>
  <pageMargins left="0.55" right="0.1968503937007874" top="0.4330708661417323" bottom="0.35433070866141736" header="0.31496062992125984" footer="0.11811023622047245"/>
  <pageSetup fitToHeight="1" fitToWidth="1" orientation="landscape" paperSize="9" scale="75"/>
  <headerFooter alignWithMargins="0">
    <oddFooter>&amp;C&amp;8 30.82.321 d -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BJ57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12" width="2.625" style="133" customWidth="1"/>
    <col min="13" max="13" width="4.00390625" style="133" customWidth="1"/>
    <col min="14" max="62" width="2.625" style="133" customWidth="1"/>
    <col min="63" max="16384" width="11.00390625" style="133" customWidth="1"/>
  </cols>
  <sheetData>
    <row r="1" spans="1:60" s="3" customFormat="1" ht="1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AE1" s="4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s="3" customFormat="1" ht="13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U2" s="133"/>
      <c r="V2" s="159" t="s">
        <v>176</v>
      </c>
      <c r="X2" s="152"/>
      <c r="Z2" s="152"/>
      <c r="AA2" s="152"/>
      <c r="AB2" s="152"/>
      <c r="AC2" s="152"/>
      <c r="AD2" s="152"/>
      <c r="AE2" s="15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1" s="3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1"/>
      <c r="T3" s="1"/>
      <c r="U3" s="1"/>
      <c r="V3" s="165" t="s">
        <v>88</v>
      </c>
      <c r="W3" s="5"/>
      <c r="X3" s="5"/>
      <c r="Y3" s="321"/>
      <c r="Z3" s="5"/>
      <c r="AA3" s="5"/>
      <c r="AB3" s="5"/>
      <c r="AC3" s="5"/>
      <c r="AD3" s="5"/>
      <c r="AE3" s="5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</row>
    <row r="4" spans="1:61" s="3" customFormat="1" ht="12.75" customHeight="1">
      <c r="A4" s="1"/>
      <c r="B4" s="1"/>
      <c r="C4" s="1"/>
      <c r="D4" s="1"/>
      <c r="E4" s="1"/>
      <c r="F4" s="1"/>
      <c r="G4" s="1"/>
      <c r="H4" s="1"/>
      <c r="I4" s="1"/>
      <c r="J4" s="2"/>
      <c r="K4" s="1"/>
      <c r="V4" s="175" t="s">
        <v>178</v>
      </c>
      <c r="W4" s="176"/>
      <c r="X4" s="625">
        <f ca="1">TODAY()</f>
        <v>38316</v>
      </c>
      <c r="Y4" s="625"/>
      <c r="Z4" s="625"/>
      <c r="AA4" s="625"/>
      <c r="AB4" s="625"/>
      <c r="AC4" s="625"/>
      <c r="AD4" s="174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</row>
    <row r="5" spans="1:61" s="3" customFormat="1" ht="21" customHeight="1">
      <c r="A5" s="177"/>
      <c r="B5" s="177"/>
      <c r="C5" s="177"/>
      <c r="D5" s="177"/>
      <c r="E5" s="177"/>
      <c r="F5" s="177"/>
      <c r="G5" s="177"/>
      <c r="H5" s="177"/>
      <c r="I5" s="5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33"/>
      <c r="AG5" s="133"/>
      <c r="AH5" s="166"/>
      <c r="AI5" s="133"/>
      <c r="AJ5" s="133"/>
      <c r="AK5" s="133"/>
      <c r="AL5" s="133"/>
      <c r="AM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</row>
    <row r="6" spans="1:61" s="3" customFormat="1" ht="18" customHeight="1">
      <c r="A6" s="1"/>
      <c r="B6" s="1"/>
      <c r="C6" s="1"/>
      <c r="D6" s="1"/>
      <c r="E6" s="1"/>
      <c r="F6" s="1"/>
      <c r="G6" s="1"/>
      <c r="H6" s="1"/>
      <c r="I6" s="1"/>
      <c r="J6" s="2"/>
      <c r="K6" s="1"/>
      <c r="AF6" s="133"/>
      <c r="AG6" s="133"/>
      <c r="AH6" s="133"/>
      <c r="AI6" s="133"/>
      <c r="AJ6" s="133"/>
      <c r="AK6" s="133"/>
      <c r="AL6" s="133"/>
      <c r="AM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</row>
    <row r="7" spans="1:61" s="3" customFormat="1" ht="18" customHeight="1">
      <c r="A7" s="178" t="s">
        <v>88</v>
      </c>
      <c r="B7" s="121"/>
      <c r="C7" s="121"/>
      <c r="D7" s="121"/>
      <c r="E7" s="121"/>
      <c r="F7" s="121"/>
      <c r="G7" s="121"/>
      <c r="H7" s="121"/>
      <c r="I7" s="1"/>
      <c r="J7" s="2"/>
      <c r="K7" s="1"/>
      <c r="AF7" s="133"/>
      <c r="AG7" s="133"/>
      <c r="AH7" s="133"/>
      <c r="AI7" s="133"/>
      <c r="AJ7" s="133"/>
      <c r="AK7" s="133"/>
      <c r="AL7" s="133"/>
      <c r="AM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</row>
    <row r="8" spans="1:61" s="3" customFormat="1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</row>
    <row r="9" spans="1:61" s="3" customFormat="1" ht="15" customHeight="1">
      <c r="A9" s="122" t="s">
        <v>89</v>
      </c>
      <c r="B9" s="122"/>
      <c r="C9" s="122"/>
      <c r="D9" s="122"/>
      <c r="E9" s="122"/>
      <c r="F9" s="122"/>
      <c r="G9" s="122"/>
      <c r="H9" s="122"/>
      <c r="I9" s="1"/>
      <c r="J9" s="2"/>
      <c r="M9" s="673">
        <f>IF(Titelblatt!L6&lt;&gt;"",Titelblatt!L6,"")</f>
      </c>
      <c r="N9" s="673"/>
      <c r="O9" s="673"/>
      <c r="P9" s="673"/>
      <c r="Q9" s="673"/>
      <c r="R9" s="673"/>
      <c r="S9" s="673"/>
      <c r="T9" s="673"/>
      <c r="X9" s="122" t="s">
        <v>90</v>
      </c>
      <c r="Y9" s="123"/>
      <c r="Z9" s="123"/>
      <c r="AB9" s="670">
        <f>IF(Titelblatt!L11&lt;&gt;"",Titelblatt!L11,"")</f>
      </c>
      <c r="AC9" s="670"/>
      <c r="AD9" s="670"/>
      <c r="AE9" s="670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</row>
    <row r="10" spans="10:62" s="3" customFormat="1" ht="7.5" customHeight="1">
      <c r="J10" s="9"/>
      <c r="K10" s="10"/>
      <c r="L10" s="9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</row>
    <row r="11" spans="1:41" s="3" customFormat="1" ht="14.25" customHeight="1">
      <c r="A11" s="626" t="s">
        <v>121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71">
        <f>IF(Titelblatt!L7&lt;&gt;"",Titelblatt!L7,"")</f>
      </c>
      <c r="N11" s="671"/>
      <c r="O11" s="671"/>
      <c r="P11" s="671"/>
      <c r="Q11" s="671"/>
      <c r="R11" s="671"/>
      <c r="S11" s="671"/>
      <c r="T11" s="671"/>
      <c r="U11" s="671"/>
      <c r="V11" s="671"/>
      <c r="W11" s="671"/>
      <c r="X11" s="671"/>
      <c r="Y11" s="671"/>
      <c r="Z11" s="671"/>
      <c r="AA11" s="671"/>
      <c r="AB11" s="671"/>
      <c r="AC11" s="671"/>
      <c r="AD11" s="671"/>
      <c r="AE11" s="671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</row>
    <row r="12" spans="1:41" s="3" customFormat="1" ht="7.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4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</row>
    <row r="13" spans="1:41" s="11" customFormat="1" ht="15" customHeight="1">
      <c r="A13" s="626" t="s">
        <v>78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72">
        <f>IF(Titelblatt!L8&lt;&gt;"",Titelblatt!L8,"")</f>
      </c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</row>
    <row r="14" spans="1:54" s="11" customFormat="1" ht="7.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</row>
    <row r="15" spans="1:24" ht="15" customHeight="1">
      <c r="A15" s="626" t="s">
        <v>91</v>
      </c>
      <c r="B15" s="626"/>
      <c r="C15" s="626"/>
      <c r="D15" s="626"/>
      <c r="E15" s="626"/>
      <c r="F15" s="626"/>
      <c r="G15" s="626"/>
      <c r="H15" s="626"/>
      <c r="I15" s="626"/>
      <c r="J15" s="626" t="s">
        <v>92</v>
      </c>
      <c r="K15" s="626"/>
      <c r="L15" s="626"/>
      <c r="M15" s="146" t="s">
        <v>92</v>
      </c>
      <c r="N15" s="145">
        <f>IF(1!R6&lt;&gt;"",1!R6,"")</f>
      </c>
      <c r="O15" s="145">
        <f>IF(1!R7&lt;&gt;"",1!R7,"")</f>
      </c>
      <c r="P15" s="636">
        <f>IF(Titelblatt!L5&lt;&gt;"",Titelblatt!L5,"")</f>
      </c>
      <c r="Q15" s="636"/>
      <c r="R15" s="147" t="s">
        <v>93</v>
      </c>
      <c r="S15" s="145">
        <f>IF(U32="x",MAX(7!F10:AU10),IF(P32="x",MAX('13'!F10:AU10),""))</f>
      </c>
      <c r="T15" s="145">
        <f>IF(AND(P32="",U32=""),"",IF(U32="x",IF(1!R7+6&lt;13,1!R7+6,1!R7+6-12),1!R7))</f>
      </c>
      <c r="U15" s="636">
        <f>IF(U32="x",7!A10,IF(P32="x",'13'!A10,""))</f>
      </c>
      <c r="V15" s="636"/>
      <c r="W15" s="134"/>
      <c r="X15" s="134"/>
    </row>
    <row r="16" ht="7.5" customHeight="1">
      <c r="M16" s="124"/>
    </row>
    <row r="17" spans="1:31" ht="14.25" customHeight="1">
      <c r="A17" s="626" t="s">
        <v>112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09" t="s">
        <v>77</v>
      </c>
      <c r="N17" s="637" t="s">
        <v>130</v>
      </c>
      <c r="O17" s="638"/>
      <c r="P17" s="638"/>
      <c r="Q17" s="639"/>
      <c r="R17" s="637" t="s">
        <v>131</v>
      </c>
      <c r="S17" s="638"/>
      <c r="T17" s="638"/>
      <c r="U17" s="639"/>
      <c r="V17" s="648" t="s">
        <v>18</v>
      </c>
      <c r="W17" s="654" t="s">
        <v>163</v>
      </c>
      <c r="X17" s="653" t="s">
        <v>32</v>
      </c>
      <c r="Y17" s="653"/>
      <c r="Z17" s="653"/>
      <c r="AA17" s="653"/>
      <c r="AB17" s="653"/>
      <c r="AC17" s="653"/>
      <c r="AD17" s="653"/>
      <c r="AE17" s="653"/>
    </row>
    <row r="18" spans="13:31" ht="15" thickBot="1">
      <c r="M18" s="643"/>
      <c r="N18" s="640"/>
      <c r="O18" s="641"/>
      <c r="P18" s="641"/>
      <c r="Q18" s="642"/>
      <c r="R18" s="640"/>
      <c r="S18" s="641"/>
      <c r="T18" s="641"/>
      <c r="U18" s="642"/>
      <c r="V18" s="649"/>
      <c r="W18" s="655"/>
      <c r="X18" s="658" t="s">
        <v>33</v>
      </c>
      <c r="Y18" s="658"/>
      <c r="Z18" s="656" t="s">
        <v>79</v>
      </c>
      <c r="AA18" s="657"/>
      <c r="AB18" s="650" t="s">
        <v>107</v>
      </c>
      <c r="AC18" s="651"/>
      <c r="AD18" s="652" t="s">
        <v>49</v>
      </c>
      <c r="AE18" s="652"/>
    </row>
    <row r="19" spans="13:31" ht="14.25">
      <c r="M19" s="135">
        <f>IF(1!A19="","",1!A19)</f>
      </c>
      <c r="N19" s="627">
        <f>IF(1!B19&lt;&gt;"",1!B19,"")</f>
      </c>
      <c r="O19" s="628"/>
      <c r="P19" s="628"/>
      <c r="Q19" s="629"/>
      <c r="R19" s="627">
        <f>IF(1!C19&lt;&gt;"",1!C19,"")</f>
      </c>
      <c r="S19" s="628"/>
      <c r="T19" s="628"/>
      <c r="U19" s="629"/>
      <c r="V19" s="136">
        <f>IF(1!D19&lt;&gt;"",1!D19,"")</f>
      </c>
      <c r="W19" s="148">
        <f>IF(1!E19&lt;&gt;"",1!E19,"")</f>
      </c>
      <c r="X19" s="659">
        <f>IF($U$32="x",IF(7!AV19&gt;0,7!AV19,""),IF($P$32="x",IF('13'!AV19&gt;0,'13'!AV19,""),""))</f>
      </c>
      <c r="Y19" s="644"/>
      <c r="Z19" s="644">
        <f>IF($U$32="x",IF(7!AX19&gt;0,7!AX19,""),IF($P$32="x",IF('13'!AX19&gt;0,'13'!AX19,""),""))</f>
      </c>
      <c r="AA19" s="644"/>
      <c r="AB19" s="644">
        <f>IF($U$32="x",IF(7!AZ19&gt;0,7!AZ19,""),IF($P$32="x",IF('13'!AZ19&gt;0,'13'!AZ19,""),""))</f>
      </c>
      <c r="AC19" s="645"/>
      <c r="AD19" s="646">
        <f aca="true" t="shared" si="0" ref="AD19:AD24">IF(N19="","",SUM(X19:AC19))</f>
      </c>
      <c r="AE19" s="647"/>
    </row>
    <row r="20" spans="13:31" ht="15" customHeight="1">
      <c r="M20" s="137">
        <f>IF(1!A20="","",1!A20)</f>
      </c>
      <c r="N20" s="633">
        <f>IF(1!B20&lt;&gt;"",1!B20,"")</f>
      </c>
      <c r="O20" s="634"/>
      <c r="P20" s="634"/>
      <c r="Q20" s="635"/>
      <c r="R20" s="633">
        <f>IF(1!C20&lt;&gt;"",1!C20,"")</f>
      </c>
      <c r="S20" s="634"/>
      <c r="T20" s="634"/>
      <c r="U20" s="635"/>
      <c r="V20" s="138">
        <f>IF(1!D20&lt;&gt;"",1!D20,"")</f>
      </c>
      <c r="W20" s="149">
        <f>IF(1!E20&lt;&gt;"",1!E20,"")</f>
      </c>
      <c r="X20" s="660">
        <f>IF($U$32="x",IF(7!AV20&gt;0,7!AV20,""),IF($P$32="x",IF('13'!AV20&gt;0,'13'!AV20,""),""))</f>
      </c>
      <c r="Y20" s="661"/>
      <c r="Z20" s="661">
        <f>IF($U$32="x",IF(7!AX20&gt;0,7!AX20,""),IF($P$32="x",IF('13'!AX20&gt;0,'13'!AX20,""),""))</f>
      </c>
      <c r="AA20" s="661"/>
      <c r="AB20" s="644">
        <f>IF($U$32="x",IF(7!AZ20&gt;0,7!AZ20,""),IF($P$32="x",IF('13'!AZ20&gt;0,'13'!AZ20,""),""))</f>
      </c>
      <c r="AC20" s="645"/>
      <c r="AD20" s="445">
        <f t="shared" si="0"/>
      </c>
      <c r="AE20" s="446"/>
    </row>
    <row r="21" spans="13:31" ht="15" customHeight="1">
      <c r="M21" s="137">
        <f>IF(1!A21="","",1!A21)</f>
      </c>
      <c r="N21" s="633">
        <f>IF(1!B21&lt;&gt;"",1!B21,"")</f>
      </c>
      <c r="O21" s="634"/>
      <c r="P21" s="634"/>
      <c r="Q21" s="635"/>
      <c r="R21" s="633">
        <f>IF(1!C21&lt;&gt;"",1!C21,"")</f>
      </c>
      <c r="S21" s="634"/>
      <c r="T21" s="634"/>
      <c r="U21" s="635"/>
      <c r="V21" s="138">
        <f>IF(1!D21&lt;&gt;"",1!D21,"")</f>
      </c>
      <c r="W21" s="149">
        <f>IF(1!E21&lt;&gt;"",1!E21,"")</f>
      </c>
      <c r="X21" s="660">
        <f>IF($U$32="x",IF(7!AV21&gt;0,7!AV21,""),IF($P$32="x",IF('13'!AV21&gt;0,'13'!AV21,""),""))</f>
      </c>
      <c r="Y21" s="661"/>
      <c r="Z21" s="661">
        <f>IF($U$32="x",IF(7!AX21&gt;0,7!AX21,""),IF($P$32="x",IF('13'!AX21&gt;0,'13'!AX21,""),""))</f>
      </c>
      <c r="AA21" s="661"/>
      <c r="AB21" s="644">
        <f>IF($U$32="x",IF(7!AZ21&gt;0,7!AZ21,""),IF($P$32="x",IF('13'!AZ21&gt;0,'13'!AZ21,""),""))</f>
      </c>
      <c r="AC21" s="645"/>
      <c r="AD21" s="445">
        <f t="shared" si="0"/>
      </c>
      <c r="AE21" s="446"/>
    </row>
    <row r="22" spans="13:31" ht="14.25">
      <c r="M22" s="137">
        <f>IF(1!A22="","",1!A22)</f>
      </c>
      <c r="N22" s="633">
        <f>IF(1!B22&lt;&gt;"",1!B22,"")</f>
      </c>
      <c r="O22" s="634"/>
      <c r="P22" s="634"/>
      <c r="Q22" s="635"/>
      <c r="R22" s="633">
        <f>IF(1!C22&lt;&gt;"",1!C22,"")</f>
      </c>
      <c r="S22" s="634"/>
      <c r="T22" s="634"/>
      <c r="U22" s="635"/>
      <c r="V22" s="138">
        <f>IF(1!D22&lt;&gt;"",1!D22,"")</f>
      </c>
      <c r="W22" s="149">
        <f>IF(1!E22&lt;&gt;"",1!E22,"")</f>
      </c>
      <c r="X22" s="660">
        <f>IF($U$32="x",IF(7!AV22&gt;0,7!AV22,""),IF($P$32="x",IF('13'!AV22&gt;0,'13'!AV22,""),""))</f>
      </c>
      <c r="Y22" s="661"/>
      <c r="Z22" s="661">
        <f>IF($U$32="x",IF(7!AX22&gt;0,7!AX22,""),IF($P$32="x",IF('13'!AX22&gt;0,'13'!AX22,""),""))</f>
      </c>
      <c r="AA22" s="661"/>
      <c r="AB22" s="644">
        <f>IF($U$32="x",IF(7!AZ22&gt;0,7!AZ22,""),IF($P$32="x",IF('13'!AZ22&gt;0,'13'!AZ22,""),""))</f>
      </c>
      <c r="AC22" s="645"/>
      <c r="AD22" s="445">
        <f t="shared" si="0"/>
      </c>
      <c r="AE22" s="446"/>
    </row>
    <row r="23" spans="13:31" ht="15.75" customHeight="1">
      <c r="M23" s="137">
        <f>IF(1!A23="","",1!A23)</f>
      </c>
      <c r="N23" s="633">
        <f>IF(1!B23&lt;&gt;"",1!B23,"")</f>
      </c>
      <c r="O23" s="634"/>
      <c r="P23" s="634"/>
      <c r="Q23" s="635"/>
      <c r="R23" s="633">
        <f>IF(1!C23&lt;&gt;"",1!C23,"")</f>
      </c>
      <c r="S23" s="634"/>
      <c r="T23" s="634"/>
      <c r="U23" s="635"/>
      <c r="V23" s="138">
        <f>IF(1!D23&lt;&gt;"",1!D23,"")</f>
      </c>
      <c r="W23" s="149">
        <f>IF(1!E23&lt;&gt;"",1!E23,"")</f>
      </c>
      <c r="X23" s="660">
        <f>IF($U$32="x",IF(7!AV23&gt;0,7!AV23,""),IF($P$32="x",IF('13'!AV23&gt;0,'13'!AV23,""),""))</f>
      </c>
      <c r="Y23" s="661"/>
      <c r="Z23" s="661">
        <f>IF($U$32="x",IF(7!AX23&gt;0,7!AX23,""),IF($P$32="x",IF('13'!AX23&gt;0,'13'!AX23,""),""))</f>
      </c>
      <c r="AA23" s="661"/>
      <c r="AB23" s="664">
        <f>IF($U$32="x",IF(7!AZ23&gt;0,7!AZ23,""),IF($P$32="x",IF('13'!AZ23&gt;0,'13'!AZ23,""),""))</f>
      </c>
      <c r="AC23" s="665"/>
      <c r="AD23" s="445">
        <f t="shared" si="0"/>
      </c>
      <c r="AE23" s="446"/>
    </row>
    <row r="24" spans="13:31" ht="14.25" customHeight="1">
      <c r="M24" s="139">
        <f>IF(1!A24="","",1!A24)</f>
      </c>
      <c r="N24" s="630">
        <f>IF(1!B24&lt;&gt;"",1!B24,"")</f>
      </c>
      <c r="O24" s="631"/>
      <c r="P24" s="631"/>
      <c r="Q24" s="632"/>
      <c r="R24" s="630">
        <f>IF(1!C24&lt;&gt;"",1!C24,"")</f>
      </c>
      <c r="S24" s="631"/>
      <c r="T24" s="631"/>
      <c r="U24" s="632"/>
      <c r="V24" s="140">
        <f>IF(1!D24&lt;&gt;"",1!D24,"")</f>
      </c>
      <c r="W24" s="150">
        <f>IF(1!E24&lt;&gt;"",1!E24,"")</f>
      </c>
      <c r="X24" s="666">
        <f>IF($U$32="x",IF(7!AV24&gt;0,7!AV24,""),IF($P$32="x",IF('13'!AV24&gt;0,'13'!AV24,""),""))</f>
      </c>
      <c r="Y24" s="667"/>
      <c r="Z24" s="667">
        <f>IF($U$32="x",IF(7!AX24&gt;0,7!AX24,""),IF($P$32="x",IF('13'!AX24&gt;0,'13'!AX24,""),""))</f>
      </c>
      <c r="AA24" s="668"/>
      <c r="AB24" s="668">
        <f>IF($U$32="x",IF(7!AZ24&gt;0,7!AZ24,""),IF($P$32="x",IF('13'!AZ24&gt;0,'13'!AZ24,""),""))</f>
      </c>
      <c r="AC24" s="669"/>
      <c r="AD24" s="662">
        <f t="shared" si="0"/>
      </c>
      <c r="AE24" s="663"/>
    </row>
    <row r="25" spans="1:8" ht="7.5" customHeight="1">
      <c r="A25" s="124"/>
      <c r="B25" s="124"/>
      <c r="C25" s="124"/>
      <c r="D25" s="124"/>
      <c r="E25" s="124"/>
      <c r="F25" s="124"/>
      <c r="G25" s="124"/>
      <c r="H25" s="124"/>
    </row>
    <row r="26" spans="1:21" ht="14.25">
      <c r="A26" s="626" t="s">
        <v>94</v>
      </c>
      <c r="B26" s="626"/>
      <c r="C26" s="626"/>
      <c r="D26" s="626"/>
      <c r="E26" s="626"/>
      <c r="F26" s="626"/>
      <c r="G26" s="626"/>
      <c r="H26" s="626"/>
      <c r="I26" s="626"/>
      <c r="J26" s="626" t="s">
        <v>95</v>
      </c>
      <c r="K26" s="626"/>
      <c r="L26" s="626"/>
      <c r="M26" s="141"/>
      <c r="O26" s="142" t="s">
        <v>95</v>
      </c>
      <c r="P26" s="129">
        <f>IF(U32="x",IF(AND(7!D50&gt;2,7!D50&lt;8,(7!BB12+7!BB13)/5&gt;=7!AW52),"x",IF(AND(7!D50&gt;=8,(7!BB12+7!BB13)/5&lt;=7!AW53),"x","")),IF(P32="x",IF(AND('13'!D50&gt;2,'13'!D50&lt;8,('13'!BB12+'13'!BB13)/5&gt;='13'!AW52),"x",IF(AND('13'!D50&gt;=8,('13'!BB12+'13'!BB13)/5&lt;='13'!AW53),"x","")),""))</f>
      </c>
      <c r="T26" s="141" t="s">
        <v>96</v>
      </c>
      <c r="U26" s="129">
        <f>IF(U32="x",IF(AND(7!D50&gt;=8,(7!BB12+7!BB13)/5&gt;=7!AW53),"x",""),IF(P32="x",IF(AND('13'!D50&gt;=8,('13'!BB12+'13'!BB13)/5&gt;='13'!AW53),"x",""),""))</f>
      </c>
    </row>
    <row r="27" spans="1:45" ht="7.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41"/>
      <c r="O27" s="142"/>
      <c r="P27" s="126"/>
      <c r="T27" s="141"/>
      <c r="U27" s="126"/>
      <c r="AS27" s="143"/>
    </row>
    <row r="28" spans="1:13" ht="15" customHeight="1">
      <c r="A28" s="626" t="s">
        <v>97</v>
      </c>
      <c r="B28" s="626"/>
      <c r="C28" s="626"/>
      <c r="D28" s="626"/>
      <c r="E28" s="626"/>
      <c r="F28" s="626"/>
      <c r="G28" s="626"/>
      <c r="H28" s="626"/>
      <c r="I28" s="626"/>
      <c r="J28" s="626"/>
      <c r="K28" s="626"/>
      <c r="L28" s="626"/>
      <c r="M28" s="130">
        <f>IF(U32="x",IF(7!C51&gt;0,7!C51,""),IF(P32="x",IF('13'!C51&gt;0,'13'!C51,""),""))</f>
      </c>
    </row>
    <row r="29" spans="1:13" ht="7.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4"/>
    </row>
    <row r="30" spans="1:21" ht="15" customHeight="1">
      <c r="A30" s="626" t="s">
        <v>98</v>
      </c>
      <c r="B30" s="626"/>
      <c r="C30" s="626"/>
      <c r="D30" s="626"/>
      <c r="E30" s="626"/>
      <c r="F30" s="626"/>
      <c r="G30" s="626"/>
      <c r="H30" s="626"/>
      <c r="I30" s="626"/>
      <c r="J30" s="626"/>
      <c r="K30" s="626"/>
      <c r="L30" s="626"/>
      <c r="O30" s="124" t="s">
        <v>14</v>
      </c>
      <c r="P30" s="129">
        <f>IF(U32="x",IF(7!AZ50&gt;0,7!AZ50,""),IF(P32="x",IF('13'!AZ50&gt;0,'13'!AZ50,""),""))</f>
      </c>
      <c r="Q30" s="124"/>
      <c r="R30" s="124"/>
      <c r="S30" s="124"/>
      <c r="T30" s="124" t="s">
        <v>15</v>
      </c>
      <c r="U30" s="129">
        <f>IF(U32="x",IF(7!BB50&gt;0,7!BB50,""),IF(P32="x",IF('13'!BB50&gt;0,'13'!BB50,""),""))</f>
      </c>
    </row>
    <row r="31" spans="1:12" ht="7.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29" ht="14.25">
      <c r="A32" s="626" t="s">
        <v>55</v>
      </c>
      <c r="B32" s="626"/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O32" s="141" t="s">
        <v>161</v>
      </c>
      <c r="P32" s="129">
        <f>IF(1!Y6=1,"x","")</f>
      </c>
      <c r="T32" s="141" t="s">
        <v>101</v>
      </c>
      <c r="U32" s="129">
        <f>IF(1!Y5=1,"x","")</f>
      </c>
      <c r="AA32" s="141" t="s">
        <v>172</v>
      </c>
      <c r="AB32" s="173">
        <f>IF(1!R6&lt;&gt;"",1!BD16+2!BD16+3!BD16+4!BD16+5!BD16+6!BD16+7!BD16+8!BD16+9!BD16+'10'!BD16+'11'!BD16+'12'!BD16+'13'!BD16,"")</f>
      </c>
      <c r="AC32" s="124" t="s">
        <v>114</v>
      </c>
    </row>
    <row r="33" spans="1:21" ht="7.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O33" s="141"/>
      <c r="P33" s="126"/>
      <c r="T33" s="141"/>
      <c r="U33" s="126"/>
    </row>
    <row r="34" spans="1:21" ht="14.25">
      <c r="A34" s="626" t="s">
        <v>99</v>
      </c>
      <c r="B34" s="62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O34" s="141" t="s">
        <v>123</v>
      </c>
      <c r="P34" s="129">
        <f>IF(U32="x",IF(7!BB13&lt;(7!BB12+7!BB13)-((7!BB12+7!BB13)/5),"x",""),IF(P32="x",IF('13'!BB13&lt;('13'!BB12+'13'!BB13)-(('13'!BB12+'13'!BB13)/5),"x",""),""))</f>
      </c>
      <c r="T34" s="141" t="s">
        <v>124</v>
      </c>
      <c r="U34" s="129">
        <f>IF(U32="x",IF(7!BB13&gt;=(7!BB12+7!BB13)-((7!BB12+7!BB13)/5),"x",""),IF(P32="x",IF('13'!BB13&gt;=('13'!BB12+'13'!BB13)-(('13'!BB12+'13'!BB13)/5),"x",""),""))</f>
      </c>
    </row>
    <row r="35" spans="1:12" ht="7.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1:29" ht="14.25">
      <c r="A36" s="626" t="s">
        <v>100</v>
      </c>
      <c r="B36" s="626"/>
      <c r="C36" s="626"/>
      <c r="D36" s="626"/>
      <c r="E36" s="626"/>
      <c r="F36" s="626"/>
      <c r="G36" s="626"/>
      <c r="H36" s="626"/>
      <c r="I36" s="626"/>
      <c r="J36" s="626"/>
      <c r="K36" s="626"/>
      <c r="L36" s="626"/>
      <c r="M36" s="144">
        <v>1</v>
      </c>
      <c r="N36" s="129">
        <f>IF(OR(AB36=1,AND(AB36&gt;1,AB36&lt;2)),"x","")</f>
      </c>
      <c r="O36" s="144">
        <v>2</v>
      </c>
      <c r="P36" s="129">
        <f>IF(OR(AB36=2,AND(AB36&gt;2,AB36&lt;3)),"x","")</f>
      </c>
      <c r="Q36" s="144">
        <v>3</v>
      </c>
      <c r="R36" s="129">
        <f>IF(OR(AB36=3,AND(AB36&gt;3,AB36&lt;4)),"x","")</f>
      </c>
      <c r="S36" s="144">
        <v>4</v>
      </c>
      <c r="T36" s="129">
        <f>IF(OR(AB36=4,AND(AB36&gt;4,AB36&lt;5)),"x","")</f>
      </c>
      <c r="U36" s="144">
        <v>5</v>
      </c>
      <c r="V36" s="129">
        <f>IF(AB36="","",IF(OR(AB36=5,AB36&gt;5),"x",""))</f>
      </c>
      <c r="AA36" s="141" t="s">
        <v>113</v>
      </c>
      <c r="AB36" s="329">
        <f>IF(U32="x",IF(7!AW11&gt;0,7!AW11,""),IF(P32="x",IF('13'!AW11&gt;0,'13'!AW11,""),""))</f>
      </c>
      <c r="AC36" s="124" t="s">
        <v>114</v>
      </c>
    </row>
    <row r="37" spans="1:12" ht="7.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1:15" ht="14.25">
      <c r="A38" s="626" t="s">
        <v>122</v>
      </c>
      <c r="B38" s="626"/>
      <c r="C38" s="626"/>
      <c r="D38" s="626"/>
      <c r="E38" s="626"/>
      <c r="F38" s="626"/>
      <c r="G38" s="626"/>
      <c r="H38" s="626"/>
      <c r="I38" s="626"/>
      <c r="J38" s="626"/>
      <c r="K38" s="626"/>
      <c r="L38" s="626"/>
      <c r="M38" s="129">
        <f>IF(U32="x",IF(7!BB14&gt;0,7!BB14,""),IF(P32="x",IF('13'!BB14&gt;0,'13'!BB14,""),""))</f>
      </c>
      <c r="O38" s="124" t="s">
        <v>103</v>
      </c>
    </row>
    <row r="39" spans="1:12" ht="7.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1:13" ht="14.25">
      <c r="A40" s="626" t="s">
        <v>102</v>
      </c>
      <c r="B40" s="626"/>
      <c r="C40" s="626"/>
      <c r="D40" s="626"/>
      <c r="E40" s="626"/>
      <c r="F40" s="626"/>
      <c r="G40" s="626"/>
      <c r="H40" s="626"/>
      <c r="I40" s="626"/>
      <c r="J40" s="626"/>
      <c r="K40" s="626"/>
      <c r="L40" s="626"/>
      <c r="M40" s="129">
        <f>IF(U32="x",IF(7!BB15&gt;0,7!BB15,""),IF(P32="x",IF('13'!BB15&gt;0,'13'!BB15,""),""))</f>
      </c>
    </row>
    <row r="54" spans="1:4" ht="14.25">
      <c r="A54" s="171" t="s">
        <v>170</v>
      </c>
      <c r="D54" s="124" t="s">
        <v>171</v>
      </c>
    </row>
    <row r="55" spans="2:28" ht="14.25">
      <c r="B55" s="124"/>
      <c r="C55" s="124"/>
      <c r="D55" s="124" t="s">
        <v>169</v>
      </c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</row>
    <row r="56" spans="1:31" ht="14.2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</row>
    <row r="57" spans="1:31" ht="14.2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</row>
  </sheetData>
  <sheetProtection sheet="1" objects="1" scenarios="1"/>
  <mergeCells count="65">
    <mergeCell ref="AB9:AE9"/>
    <mergeCell ref="M11:AE11"/>
    <mergeCell ref="M13:AE13"/>
    <mergeCell ref="M9:T9"/>
    <mergeCell ref="AD21:AE21"/>
    <mergeCell ref="R21:U21"/>
    <mergeCell ref="X21:Y21"/>
    <mergeCell ref="Z21:AA21"/>
    <mergeCell ref="AB21:AC21"/>
    <mergeCell ref="AD24:AE24"/>
    <mergeCell ref="X23:Y23"/>
    <mergeCell ref="Z23:AA23"/>
    <mergeCell ref="AB23:AC23"/>
    <mergeCell ref="X24:Y24"/>
    <mergeCell ref="Z24:AA24"/>
    <mergeCell ref="AB24:AC24"/>
    <mergeCell ref="X19:Y19"/>
    <mergeCell ref="AD23:AE23"/>
    <mergeCell ref="X22:Y22"/>
    <mergeCell ref="Z22:AA22"/>
    <mergeCell ref="AB22:AC22"/>
    <mergeCell ref="AD22:AE22"/>
    <mergeCell ref="X20:Y20"/>
    <mergeCell ref="Z20:AA20"/>
    <mergeCell ref="AB20:AC20"/>
    <mergeCell ref="AD20:AE20"/>
    <mergeCell ref="AB19:AC19"/>
    <mergeCell ref="AD19:AE19"/>
    <mergeCell ref="V17:V18"/>
    <mergeCell ref="AB18:AC18"/>
    <mergeCell ref="AD18:AE18"/>
    <mergeCell ref="X17:AE17"/>
    <mergeCell ref="Z19:AA19"/>
    <mergeCell ref="W17:W18"/>
    <mergeCell ref="Z18:AA18"/>
    <mergeCell ref="X18:Y18"/>
    <mergeCell ref="R20:U20"/>
    <mergeCell ref="A11:L11"/>
    <mergeCell ref="A13:L13"/>
    <mergeCell ref="A15:L15"/>
    <mergeCell ref="A17:L17"/>
    <mergeCell ref="A34:L34"/>
    <mergeCell ref="P15:Q15"/>
    <mergeCell ref="U15:V15"/>
    <mergeCell ref="R17:U18"/>
    <mergeCell ref="A26:L26"/>
    <mergeCell ref="N17:Q18"/>
    <mergeCell ref="R23:U23"/>
    <mergeCell ref="N21:Q21"/>
    <mergeCell ref="M17:M18"/>
    <mergeCell ref="N20:Q20"/>
    <mergeCell ref="R22:U22"/>
    <mergeCell ref="A28:L28"/>
    <mergeCell ref="A30:L30"/>
    <mergeCell ref="A32:L32"/>
    <mergeCell ref="X4:AC4"/>
    <mergeCell ref="A36:L36"/>
    <mergeCell ref="A38:L38"/>
    <mergeCell ref="A40:L40"/>
    <mergeCell ref="R19:U19"/>
    <mergeCell ref="R24:U24"/>
    <mergeCell ref="N22:Q22"/>
    <mergeCell ref="N23:Q23"/>
    <mergeCell ref="N19:Q19"/>
    <mergeCell ref="N24:Q24"/>
  </mergeCells>
  <printOptions/>
  <pageMargins left="0.6692913385826772" right="0.5905511811023623" top="0.7086614173228347" bottom="0.4724409448818898" header="0.5118110236220472" footer="0.2755905511811024"/>
  <pageSetup fitToHeight="1" fitToWidth="1" horizontalDpi="600" verticalDpi="600" orientation="portrait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E72"/>
  <sheetViews>
    <sheetView showGridLines="0" zoomScale="75" zoomScaleNormal="75" workbookViewId="0" topLeftCell="A1">
      <selection activeCell="R5" sqref="R5:S5"/>
    </sheetView>
  </sheetViews>
  <sheetFormatPr defaultColWidth="11.00390625" defaultRowHeight="14.25"/>
  <cols>
    <col min="1" max="1" width="2.625" style="11" customWidth="1"/>
    <col min="2" max="3" width="11.625" style="11" customWidth="1"/>
    <col min="4" max="4" width="3.125" style="12" customWidth="1"/>
    <col min="5" max="15" width="2.625" style="11" customWidth="1"/>
    <col min="16" max="51" width="2.625" style="12" customWidth="1"/>
    <col min="52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C1" s="1"/>
      <c r="D1" s="2"/>
      <c r="E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2:55" s="3" customFormat="1" ht="41.25" customHeight="1" thickBot="1">
      <c r="B3" s="1"/>
      <c r="C3" s="1"/>
      <c r="D3" s="2"/>
      <c r="E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20.25" customHeight="1" thickBot="1">
      <c r="A4" s="9" t="s">
        <v>143</v>
      </c>
      <c r="B4" s="1"/>
      <c r="C4" s="1"/>
      <c r="D4" s="2"/>
      <c r="E4" s="1"/>
      <c r="M4" s="557" t="s">
        <v>52</v>
      </c>
      <c r="N4" s="558"/>
      <c r="O4" s="558"/>
      <c r="P4" s="558"/>
      <c r="Q4" s="558"/>
      <c r="R4" s="558"/>
      <c r="S4" s="558"/>
      <c r="T4" s="557" t="s">
        <v>55</v>
      </c>
      <c r="U4" s="558"/>
      <c r="V4" s="558"/>
      <c r="W4" s="558"/>
      <c r="X4" s="558"/>
      <c r="Y4" s="558"/>
      <c r="Z4" s="568"/>
      <c r="AE4" s="131"/>
      <c r="AF4" s="132"/>
      <c r="AG4" s="565" t="s">
        <v>142</v>
      </c>
      <c r="AH4" s="567"/>
      <c r="AI4" s="565" t="s">
        <v>133</v>
      </c>
      <c r="AJ4" s="566"/>
      <c r="AK4" s="567"/>
      <c r="AL4" s="565" t="s">
        <v>134</v>
      </c>
      <c r="AM4" s="566"/>
      <c r="AN4" s="567"/>
      <c r="AO4" s="565" t="s">
        <v>135</v>
      </c>
      <c r="AP4" s="566"/>
      <c r="AQ4" s="567"/>
      <c r="AR4" s="565" t="s">
        <v>136</v>
      </c>
      <c r="AS4" s="566"/>
      <c r="AT4" s="567"/>
      <c r="AU4" s="565" t="s">
        <v>137</v>
      </c>
      <c r="AV4" s="566"/>
      <c r="AW4" s="567"/>
      <c r="AX4" s="565" t="s">
        <v>138</v>
      </c>
      <c r="AY4" s="566"/>
      <c r="AZ4" s="567"/>
      <c r="BA4" s="565" t="s">
        <v>139</v>
      </c>
      <c r="BB4" s="566"/>
      <c r="BC4" s="567"/>
    </row>
    <row r="5" spans="3:55" s="3" customFormat="1" ht="15" customHeight="1">
      <c r="C5" s="9"/>
      <c r="D5" s="10"/>
      <c r="E5" s="9"/>
      <c r="M5" s="559" t="s">
        <v>53</v>
      </c>
      <c r="N5" s="560"/>
      <c r="O5" s="560"/>
      <c r="P5" s="560"/>
      <c r="Q5" s="561"/>
      <c r="R5" s="688"/>
      <c r="S5" s="689"/>
      <c r="T5" s="582" t="s">
        <v>104</v>
      </c>
      <c r="U5" s="583"/>
      <c r="V5" s="583"/>
      <c r="W5" s="583"/>
      <c r="X5" s="583"/>
      <c r="Y5" s="692"/>
      <c r="Z5" s="693"/>
      <c r="AE5" s="131"/>
      <c r="AF5" s="132"/>
      <c r="AG5" s="396" t="s">
        <v>140</v>
      </c>
      <c r="AH5" s="397"/>
      <c r="AI5" s="699"/>
      <c r="AJ5" s="700"/>
      <c r="AK5" s="701"/>
      <c r="AL5" s="699"/>
      <c r="AM5" s="700"/>
      <c r="AN5" s="701"/>
      <c r="AO5" s="699"/>
      <c r="AP5" s="700"/>
      <c r="AQ5" s="701"/>
      <c r="AR5" s="699"/>
      <c r="AS5" s="700"/>
      <c r="AT5" s="701"/>
      <c r="AU5" s="699"/>
      <c r="AV5" s="700"/>
      <c r="AW5" s="701"/>
      <c r="AX5" s="699"/>
      <c r="AY5" s="700"/>
      <c r="AZ5" s="701"/>
      <c r="BA5" s="699"/>
      <c r="BB5" s="700"/>
      <c r="BC5" s="701"/>
    </row>
    <row r="6" spans="1:55" s="3" customFormat="1" ht="15" customHeight="1">
      <c r="A6" s="601" t="s">
        <v>144</v>
      </c>
      <c r="B6" s="601"/>
      <c r="C6" s="9"/>
      <c r="D6" s="10"/>
      <c r="E6" s="9"/>
      <c r="M6" s="562" t="s">
        <v>128</v>
      </c>
      <c r="N6" s="563"/>
      <c r="O6" s="563"/>
      <c r="P6" s="563"/>
      <c r="Q6" s="564"/>
      <c r="R6" s="690"/>
      <c r="S6" s="691"/>
      <c r="T6" s="584" t="s">
        <v>105</v>
      </c>
      <c r="U6" s="585"/>
      <c r="V6" s="585"/>
      <c r="W6" s="585"/>
      <c r="X6" s="585"/>
      <c r="Y6" s="697"/>
      <c r="Z6" s="698"/>
      <c r="AE6" s="131"/>
      <c r="AF6" s="132"/>
      <c r="AG6" s="408" t="s">
        <v>141</v>
      </c>
      <c r="AH6" s="409"/>
      <c r="AI6" s="694"/>
      <c r="AJ6" s="695"/>
      <c r="AK6" s="696"/>
      <c r="AL6" s="694"/>
      <c r="AM6" s="695"/>
      <c r="AN6" s="696"/>
      <c r="AO6" s="694"/>
      <c r="AP6" s="695"/>
      <c r="AQ6" s="696"/>
      <c r="AR6" s="694"/>
      <c r="AS6" s="695"/>
      <c r="AT6" s="696"/>
      <c r="AU6" s="694"/>
      <c r="AV6" s="695"/>
      <c r="AW6" s="696"/>
      <c r="AX6" s="694"/>
      <c r="AY6" s="695"/>
      <c r="AZ6" s="696"/>
      <c r="BA6" s="694"/>
      <c r="BB6" s="695"/>
      <c r="BC6" s="696"/>
    </row>
    <row r="7" spans="1:55" ht="17.25" customHeight="1" thickBot="1">
      <c r="A7" s="601"/>
      <c r="B7" s="601"/>
      <c r="C7" s="9"/>
      <c r="D7" s="10"/>
      <c r="E7" s="9"/>
      <c r="M7" s="615" t="s">
        <v>129</v>
      </c>
      <c r="N7" s="616"/>
      <c r="O7" s="616"/>
      <c r="P7" s="616"/>
      <c r="Q7" s="617"/>
      <c r="R7" s="683"/>
      <c r="S7" s="684"/>
      <c r="T7" s="588"/>
      <c r="U7" s="589"/>
      <c r="V7" s="589"/>
      <c r="W7" s="589"/>
      <c r="X7" s="589"/>
      <c r="Y7" s="589"/>
      <c r="Z7" s="590"/>
      <c r="AE7" s="131"/>
      <c r="AF7" s="132"/>
      <c r="AG7" s="410"/>
      <c r="AH7" s="411"/>
      <c r="AI7" s="685"/>
      <c r="AJ7" s="686"/>
      <c r="AK7" s="687"/>
      <c r="AL7" s="685"/>
      <c r="AM7" s="686"/>
      <c r="AN7" s="687"/>
      <c r="AO7" s="685"/>
      <c r="AP7" s="686"/>
      <c r="AQ7" s="687"/>
      <c r="AR7" s="685"/>
      <c r="AS7" s="686"/>
      <c r="AT7" s="687"/>
      <c r="AU7" s="685"/>
      <c r="AV7" s="686"/>
      <c r="AW7" s="687"/>
      <c r="AX7" s="685"/>
      <c r="AY7" s="686"/>
      <c r="AZ7" s="687"/>
      <c r="BA7" s="685"/>
      <c r="BB7" s="686"/>
      <c r="BC7" s="687"/>
    </row>
    <row r="8" spans="2:51" ht="6" customHeight="1" thickBot="1">
      <c r="B8" s="13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417" t="s">
        <v>161</v>
      </c>
      <c r="B9" s="418"/>
      <c r="C9" s="52"/>
      <c r="D9" s="53"/>
      <c r="E9" s="54" t="s">
        <v>29</v>
      </c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55"/>
      <c r="AW9" s="348" t="s">
        <v>45</v>
      </c>
      <c r="AX9" s="349"/>
      <c r="AY9" s="349"/>
      <c r="AZ9" s="349"/>
      <c r="BA9" s="349"/>
      <c r="BB9" s="350"/>
      <c r="BC9" s="56"/>
    </row>
    <row r="10" spans="1:55" ht="12.75" customHeight="1">
      <c r="A10" s="419">
        <f>IF(Titelblatt!L5="","",Titelblatt!L5)</f>
      </c>
      <c r="B10" s="420"/>
      <c r="C10" s="424" t="s">
        <v>30</v>
      </c>
      <c r="D10" s="425"/>
      <c r="E10" s="426"/>
      <c r="F10" s="111">
        <f>IF(R6&gt;0,IF($R5="MO",R6,""),"")</f>
      </c>
      <c r="G10" s="111">
        <f>IF($R5="DI",R6,IF(F10&lt;&gt;"",IF(F11=2,IF(F10&lt;28,IF($F10&gt;0,F10+1,""),1),IF(OR(F11=4,F11=6,F11=9,F11=11),IF(F10&lt;30,IF($F10&gt;0,F10+1,""),1),IF(F10&lt;31,IF($F10&gt;0,F10+1,""),1))),""))</f>
      </c>
      <c r="H10" s="111">
        <f>IF($R5="MI",R6,IF(G10&lt;&gt;"",IF(G11=2,IF(G10&lt;28,IF($G10&gt;0,G10+1,""),1),IF(OR(G11=4,G11=6,G11=9,G11=11),IF(G10&lt;30,IF($G10&gt;0,G10+1,""),1),IF(G10&lt;31,IF($G10&gt;0,G10+1,""),1))),""))</f>
      </c>
      <c r="I10" s="111">
        <f>IF($R5="DO",R6,IF(H10&lt;&gt;"",IF(H11=2,IF(H10&lt;28,IF($H10&gt;0,H10+1,""),1),IF(OR(H11=4,H11=6,H11=9,H11=11),IF(H10&lt;30,IF($H10&gt;0,H10+1,""),1),IF(H10&lt;31,IF($H10&gt;0,H10+1,""),1))),""))</f>
      </c>
      <c r="J10" s="111">
        <f>IF($R5="FR",R6,IF(I10&lt;&gt;"",IF(I11=2,IF(I10&lt;28,IF($I10&gt;0,I10+1,""),1),IF(OR(I11=4,I11=6,I11=9,I11=11),IF(I10&lt;30,IF($I10&gt;0,I10+1,""),1),IF(I10&lt;31,IF($I10&gt;0,I10+1,""),1))),""))</f>
      </c>
      <c r="K10" s="111">
        <f>IF($R5="SA",R6,IF(J10&lt;&gt;"",IF(J11=2,IF(J10&lt;28,IF($J10&gt;0,J10+1,""),1),IF(OR(J11=4,J11=6,J11=9,J11=11),IF(J10&lt;30,IF($J10&gt;0,J10+1,""),1),IF(J10&lt;31,IF($J10&gt;0,J10+1,""),1))),""))</f>
      </c>
      <c r="L10" s="111">
        <f>IF($R5="SO",R6,IF(K10&lt;&gt;"",IF(K11=2,IF(K10&lt;28,IF($K10&gt;0,K10+1,""),1),IF(OR(K11=4,K11=6,K11=9,K11=11),IF(K10&lt;30,IF($K10&gt;0,K10+1,""),1),IF(K10&lt;31,IF($K10&gt;0,K10+1,""),1))),""))</f>
      </c>
      <c r="M10" s="112">
        <f>IF(L10="","",IF(AND(OR(L11=4,L11=6,L11=9,L11=11),L10=30),"",IF(AND(OR(L11=1,L11=3,L11=5,L11=7,L11=8,L11=10,L11=12),L10=31),"",IF(OR(AND(F10&lt;&gt;"",G10&lt;&gt;"",G10&lt;F10),AND(G10&lt;&gt;"",H10&lt;&gt;"",H10&lt;G10),AND(H10&lt;&gt;"",I10&lt;&gt;"",I10&lt;H10),AND(I10&lt;&gt;"",J10&lt;&gt;"",J10&lt;I10),AND(J10&lt;&gt;"",K10&lt;&gt;"",K10&lt;J10),,AND(L10&lt;&gt;"",K10&lt;&gt;"",L10&lt;K10)),"",IF(L11=2,IF(L10&lt;28,IF($L10&gt;0,L10+1,""),1),IF(OR(L11=4,L11=6,L11=9,L11=11),IF(L10&lt;30,IF($L10&gt;0,L10+1,""),1),IF(L10&lt;31,IF($L10&gt;0,L10+1,""),1)))))))</f>
      </c>
      <c r="N10" s="111">
        <f aca="true" t="shared" si="0" ref="N10:S10">IF(M10="","",IF(M11=2,IF(M10&lt;28,IF($L10&gt;0,M10+1,""),1),IF(OR(M11=4,M11=6,M11=9,M11=11),IF(M10&lt;30,IF($L10&gt;0,M10+1,""),1),IF(M10&lt;31,IF($L10&gt;0,M10+1,""),1))))</f>
      </c>
      <c r="O10" s="111">
        <f t="shared" si="0"/>
      </c>
      <c r="P10" s="111">
        <f t="shared" si="0"/>
      </c>
      <c r="Q10" s="111">
        <f t="shared" si="0"/>
      </c>
      <c r="R10" s="111">
        <f t="shared" si="0"/>
      </c>
      <c r="S10" s="111">
        <f t="shared" si="0"/>
      </c>
      <c r="T10" s="112">
        <f>IF(S10="","",IF(AND(OR(S11=4,S11=6,S11=9,S11=11),S10=30),"",IF(AND(OR(S11=1,S11=3,S11=5,S11=7,S11=8,S11=10,S11=12),S10=31),"",IF(S10&gt;L10,IF(S11=2,IF(S10&lt;28,IF($L10&gt;0,S10+1,""),1),IF(OR(S11=4,S11=6,S11=9,S11=11),IF(S10&lt;30,IF($L10&gt;0,S10+1,""),1),IF(S10&lt;31,IF($L10&gt;0,S10+1,""),1))),""))))</f>
      </c>
      <c r="U10" s="111">
        <f>IF(T10="","",IF(T11=2,IF(T10&lt;28,IF($L10&gt;0,T10+1,""),1),IF(OR(T11=4,T11=6,T11=9,T11=11),IF(T10&lt;30,IF($L10&gt;0,T10+1,""),1),IF(T10&lt;31,IF($L10&gt;0,T10+1,""),1))))</f>
      </c>
      <c r="V10" s="111">
        <f aca="true" t="shared" si="1" ref="V10:AU10">IF(U10="","",IF(U11=2,IF(U10&lt;28,IF($L10&gt;0,U10+1,""),1),IF(OR(U11=4,U11=6,U11=9,U11=11),IF(U10&lt;30,IF($L10&gt;0,U10+1,""),1),IF(U10&lt;31,IF($L10&gt;0,U10+1,""),1))))</f>
      </c>
      <c r="W10" s="111">
        <f t="shared" si="1"/>
      </c>
      <c r="X10" s="111">
        <f t="shared" si="1"/>
      </c>
      <c r="Y10" s="111">
        <f t="shared" si="1"/>
      </c>
      <c r="Z10" s="111">
        <f t="shared" si="1"/>
      </c>
      <c r="AA10" s="112">
        <f>IF(Z10="","",IF(AND(OR(Z11=4,Z11=6,Z11=9,Z11=11),Z10=30),"",IF(AND(OR(Z11=1,Z11=3,Z11=5,Z11=7,Z11=8,Z11=10,Z11=12),Z10=31),"",IF(Z10&gt;S10,IF(Z11=2,IF(Z10&lt;28,IF($L10&gt;0,Z10+1,""),1),IF(OR(Z11=4,Z11=6,Z11=9,Z11=11),IF(Z10&lt;30,IF($L10&gt;0,Z10+1,""),1),IF(Z10&lt;31,IF($L10&gt;0,Z10+1,""),1))),""))))</f>
      </c>
      <c r="AB10" s="111">
        <f t="shared" si="1"/>
      </c>
      <c r="AC10" s="111">
        <f t="shared" si="1"/>
      </c>
      <c r="AD10" s="111">
        <f t="shared" si="1"/>
      </c>
      <c r="AE10" s="111">
        <f t="shared" si="1"/>
      </c>
      <c r="AF10" s="111">
        <f t="shared" si="1"/>
      </c>
      <c r="AG10" s="111">
        <f t="shared" si="1"/>
      </c>
      <c r="AH10" s="112">
        <f>IF(AG10="","",IF(AND(OR(AG11=4,AG11=6,AG11=9,AG11=11),AG10=30),"",IF(AND(OR(AG11=1,AG11=3,AG11=5,AG11=7,AG11=8,AG11=10,AG11=12),AG10=31),"",IF(AG10&gt;Z10,IF(AG11=2,IF(AG10&lt;28,IF($L10&gt;0,AG10+1,""),1),IF(OR(AG11=4,AG11=6,AG11=9,AG11=11),IF(AG10&lt;30,IF($L10&gt;0,AG10+1,""),1),IF(AG10&lt;31,IF($L10&gt;0,AG10+1,""),1))),""))))</f>
      </c>
      <c r="AI10" s="111">
        <f t="shared" si="1"/>
      </c>
      <c r="AJ10" s="111">
        <f t="shared" si="1"/>
      </c>
      <c r="AK10" s="111">
        <f t="shared" si="1"/>
      </c>
      <c r="AL10" s="111">
        <f t="shared" si="1"/>
      </c>
      <c r="AM10" s="111">
        <f t="shared" si="1"/>
      </c>
      <c r="AN10" s="111">
        <f t="shared" si="1"/>
      </c>
      <c r="AO10" s="112">
        <f>IF(AN10="","",IF(AND(OR(AN11=4,AN11=6,AN11=9,AN11=11),AN10=30),"",IF(AND(OR(AN11=1,AN11=3,AN11=5,AN11=7,AN11=8,AN11=10,AN11=12),AN10=31),"",IF(AN10&gt;AG10,IF(AN11=2,IF(AN10&lt;28,IF($L10&gt;0,AN10+1,""),1),IF(OR(AN11=4,AN11=6,AN11=9,AN11=11),IF(AN10&lt;30,IF($L10&gt;0,AN10+1,""),1),IF(AN10&lt;31,IF($L10&gt;0,AN10+1,""),1))),""))))</f>
      </c>
      <c r="AP10" s="111">
        <f t="shared" si="1"/>
      </c>
      <c r="AQ10" s="111">
        <f t="shared" si="1"/>
      </c>
      <c r="AR10" s="111">
        <f t="shared" si="1"/>
      </c>
      <c r="AS10" s="111">
        <f t="shared" si="1"/>
      </c>
      <c r="AT10" s="111">
        <f t="shared" si="1"/>
      </c>
      <c r="AU10" s="111">
        <f t="shared" si="1"/>
      </c>
      <c r="AV10" s="57"/>
      <c r="AW10" s="351"/>
      <c r="AX10" s="352"/>
      <c r="AY10" s="352"/>
      <c r="AZ10" s="352"/>
      <c r="BA10" s="352"/>
      <c r="BB10" s="353"/>
      <c r="BC10" s="58"/>
    </row>
    <row r="11" spans="1:55" ht="12.75" customHeight="1" thickBot="1">
      <c r="A11" s="421"/>
      <c r="B11" s="422"/>
      <c r="C11" s="602" t="s">
        <v>31</v>
      </c>
      <c r="D11" s="443"/>
      <c r="E11" s="444"/>
      <c r="F11" s="111">
        <f>IF(R7&gt;0,IF($R5="MO",R7,""),"")</f>
      </c>
      <c r="G11" s="117">
        <f>IF(G10="","",IF($R5="DI",$R7,IF(F11&lt;&gt;"",IF(AND(F10=31,F11=12),1,IF(G10&gt;F10,F11,F11+1)))))</f>
      </c>
      <c r="H11" s="117">
        <f>IF(H10="","",IF($R5="MI",$R7,IF(G11&lt;&gt;"",IF(AND(G10=31,G11=12),1,IF(H10&gt;G10,G11,G11+1)))))</f>
      </c>
      <c r="I11" s="117">
        <f>IF(I10="","",IF($R5="DO",$R7,IF(H11&lt;&gt;"",IF(AND(H10=31,H11=12),1,IF(I10&gt;H10,H11,H11+1)))))</f>
      </c>
      <c r="J11" s="117">
        <f>IF(J10="","",IF($R5="FR",$R7,IF(I11&lt;&gt;"",IF(AND(I10=31,I11=12),1,IF(J10&gt;I10,I11,I11+1)))))</f>
      </c>
      <c r="K11" s="117">
        <f>IF(K10="","",IF($R5="SA",$R7,IF(J11&lt;&gt;"",IF(AND(J10=31,J11=12),1,IF(K10&gt;J10,J11,J11+1)))))</f>
      </c>
      <c r="L11" s="117">
        <f>IF(L10="","",IF($R5="SO",$R7,IF(K11&lt;&gt;"",IF(AND(K10=31,K11=12),1,IF(L10&gt;K10,K11,K11+1)))))</f>
      </c>
      <c r="M11" s="115">
        <f aca="true" t="shared" si="2" ref="M11:AU11">IF(M10="","",IF(L11&lt;&gt;"",IF(AND(L10=31,L11=12),1,IF(M10&gt;L10,L11,L11+1))))</f>
      </c>
      <c r="N11" s="114">
        <f t="shared" si="2"/>
      </c>
      <c r="O11" s="114">
        <f t="shared" si="2"/>
      </c>
      <c r="P11" s="114">
        <f t="shared" si="2"/>
      </c>
      <c r="Q11" s="114">
        <f t="shared" si="2"/>
      </c>
      <c r="R11" s="114">
        <f t="shared" si="2"/>
      </c>
      <c r="S11" s="116">
        <f t="shared" si="2"/>
      </c>
      <c r="T11" s="115">
        <f t="shared" si="2"/>
      </c>
      <c r="U11" s="114">
        <f t="shared" si="2"/>
      </c>
      <c r="V11" s="114">
        <f t="shared" si="2"/>
      </c>
      <c r="W11" s="114">
        <f t="shared" si="2"/>
      </c>
      <c r="X11" s="114">
        <f t="shared" si="2"/>
      </c>
      <c r="Y11" s="114">
        <f t="shared" si="2"/>
      </c>
      <c r="Z11" s="116">
        <f t="shared" si="2"/>
      </c>
      <c r="AA11" s="115">
        <f t="shared" si="2"/>
      </c>
      <c r="AB11" s="114">
        <f t="shared" si="2"/>
      </c>
      <c r="AC11" s="114">
        <f t="shared" si="2"/>
      </c>
      <c r="AD11" s="114">
        <f t="shared" si="2"/>
      </c>
      <c r="AE11" s="114">
        <f t="shared" si="2"/>
      </c>
      <c r="AF11" s="114">
        <f t="shared" si="2"/>
      </c>
      <c r="AG11" s="116">
        <f t="shared" si="2"/>
      </c>
      <c r="AH11" s="115">
        <f t="shared" si="2"/>
      </c>
      <c r="AI11" s="114">
        <f t="shared" si="2"/>
      </c>
      <c r="AJ11" s="114">
        <f t="shared" si="2"/>
      </c>
      <c r="AK11" s="114">
        <f t="shared" si="2"/>
      </c>
      <c r="AL11" s="114">
        <f t="shared" si="2"/>
      </c>
      <c r="AM11" s="114">
        <f t="shared" si="2"/>
      </c>
      <c r="AN11" s="116">
        <f t="shared" si="2"/>
      </c>
      <c r="AO11" s="115">
        <f t="shared" si="2"/>
      </c>
      <c r="AP11" s="114">
        <f t="shared" si="2"/>
      </c>
      <c r="AQ11" s="114">
        <f t="shared" si="2"/>
      </c>
      <c r="AR11" s="114">
        <f t="shared" si="2"/>
      </c>
      <c r="AS11" s="114">
        <f t="shared" si="2"/>
      </c>
      <c r="AT11" s="114">
        <f t="shared" si="2"/>
      </c>
      <c r="AU11" s="116">
        <f t="shared" si="2"/>
      </c>
      <c r="AV11" s="59"/>
      <c r="AW11" s="354">
        <f>IF(OR(MAX($F$12:$AU$15)&gt;1,MAX($F$19:$AU$24)&gt;1,MAX($F$26:$AU$49)&gt;1),0,IF(SUM(F16:AU16)&gt;0,(IF(F16=1,SUM(F12:L13),0)+IF(M16=1,SUM(M12:S13),0)+IF(T16=1,SUM(T12:Z13),0)+IF(AA16=1,SUM(AA12:AG13),0)+IF(AH16=1,SUM(AH12:AN13),0)+IF(AO16=1,SUM(AO12:AU13),0))/SUM(F16:AU16),0))</f>
        <v>0</v>
      </c>
      <c r="AX11" s="355"/>
      <c r="AY11" s="355"/>
      <c r="AZ11" s="355"/>
      <c r="BA11" s="355"/>
      <c r="BB11" s="356"/>
      <c r="BC11" s="60"/>
    </row>
    <row r="12" spans="1:56" ht="12.75" customHeight="1" thickTop="1">
      <c r="A12" s="680" t="s">
        <v>34</v>
      </c>
      <c r="B12" s="681"/>
      <c r="C12" s="681"/>
      <c r="D12" s="681"/>
      <c r="E12" s="682"/>
      <c r="F12" s="17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21"/>
      <c r="T12" s="22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21"/>
      <c r="AH12" s="22"/>
      <c r="AI12" s="18"/>
      <c r="AJ12" s="18"/>
      <c r="AK12" s="18"/>
      <c r="AL12" s="18"/>
      <c r="AM12" s="18"/>
      <c r="AN12" s="19"/>
      <c r="AO12" s="20"/>
      <c r="AP12" s="18"/>
      <c r="AQ12" s="18"/>
      <c r="AR12" s="18"/>
      <c r="AS12" s="18"/>
      <c r="AT12" s="18"/>
      <c r="AU12" s="21"/>
      <c r="AV12" s="390" t="s">
        <v>46</v>
      </c>
      <c r="AW12" s="391"/>
      <c r="AX12" s="391"/>
      <c r="AY12" s="391"/>
      <c r="AZ12" s="391"/>
      <c r="BA12" s="392"/>
      <c r="BB12" s="432">
        <f>IF(OR(MAX($F$12:$AU$15)&gt;1,MAX($F$19:$AU$24)&gt;1,MAX($F$26:$AU$49)&gt;1),0,SUM(F12:AU12))</f>
        <v>0</v>
      </c>
      <c r="BC12" s="433"/>
      <c r="BD12" s="172">
        <f>IF(F16=1,SUM(F12:L13),0)+IF(M16=1,SUM(M12:S13),0)+IF(T16=1,SUM(T12:Z13),0)+IF(AA16=1,SUM(AA12:AG13),0)+IF(AH16=1,SUM(AH12:AN13),0)+IF(AO16=1,SUM(AO12:AU13),0)</f>
        <v>0</v>
      </c>
    </row>
    <row r="13" spans="1:56" ht="12.75" thickBot="1">
      <c r="A13" s="676" t="s">
        <v>35</v>
      </c>
      <c r="B13" s="428"/>
      <c r="C13" s="428"/>
      <c r="D13" s="428"/>
      <c r="E13" s="429"/>
      <c r="F13" s="23"/>
      <c r="G13" s="24"/>
      <c r="H13" s="24"/>
      <c r="I13" s="24"/>
      <c r="J13" s="24"/>
      <c r="K13" s="24"/>
      <c r="L13" s="25"/>
      <c r="M13" s="26"/>
      <c r="N13" s="24"/>
      <c r="O13" s="24"/>
      <c r="P13" s="24"/>
      <c r="Q13" s="24"/>
      <c r="R13" s="24"/>
      <c r="S13" s="27"/>
      <c r="T13" s="28"/>
      <c r="U13" s="24"/>
      <c r="V13" s="24"/>
      <c r="W13" s="24"/>
      <c r="X13" s="24"/>
      <c r="Y13" s="24"/>
      <c r="Z13" s="25"/>
      <c r="AA13" s="26"/>
      <c r="AB13" s="24"/>
      <c r="AC13" s="24"/>
      <c r="AD13" s="24"/>
      <c r="AE13" s="24"/>
      <c r="AF13" s="24"/>
      <c r="AG13" s="27"/>
      <c r="AH13" s="28"/>
      <c r="AI13" s="24"/>
      <c r="AJ13" s="24"/>
      <c r="AK13" s="24"/>
      <c r="AL13" s="24"/>
      <c r="AM13" s="24"/>
      <c r="AN13" s="25"/>
      <c r="AO13" s="26"/>
      <c r="AP13" s="24"/>
      <c r="AQ13" s="24"/>
      <c r="AR13" s="24"/>
      <c r="AS13" s="24"/>
      <c r="AT13" s="24"/>
      <c r="AU13" s="27"/>
      <c r="AV13" s="434" t="s">
        <v>47</v>
      </c>
      <c r="AW13" s="435"/>
      <c r="AX13" s="435"/>
      <c r="AY13" s="435"/>
      <c r="AZ13" s="435"/>
      <c r="BA13" s="436"/>
      <c r="BB13" s="440">
        <f>IF(OR(MAX($F$12:$AU$15)&gt;1,MAX($F$19:$AU$24)&gt;1,MAX($F$26:$AU$49)&gt;1),0,SUM(F13:AU13))</f>
        <v>0</v>
      </c>
      <c r="BC13" s="441"/>
      <c r="BD13" s="127"/>
    </row>
    <row r="14" spans="1:56" ht="13.5" thickBot="1" thickTop="1">
      <c r="A14" s="677" t="s">
        <v>80</v>
      </c>
      <c r="B14" s="678"/>
      <c r="C14" s="678"/>
      <c r="D14" s="678"/>
      <c r="E14" s="679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30"/>
      <c r="R14" s="30"/>
      <c r="S14" s="33"/>
      <c r="T14" s="34"/>
      <c r="U14" s="30"/>
      <c r="V14" s="30"/>
      <c r="W14" s="30"/>
      <c r="X14" s="30"/>
      <c r="Y14" s="30"/>
      <c r="Z14" s="31"/>
      <c r="AA14" s="32"/>
      <c r="AB14" s="30"/>
      <c r="AC14" s="30"/>
      <c r="AD14" s="30"/>
      <c r="AE14" s="30"/>
      <c r="AF14" s="30"/>
      <c r="AG14" s="33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9"/>
      <c r="AV14" s="437" t="s">
        <v>28</v>
      </c>
      <c r="AW14" s="438"/>
      <c r="AX14" s="438"/>
      <c r="AY14" s="438"/>
      <c r="AZ14" s="438"/>
      <c r="BA14" s="439"/>
      <c r="BB14" s="432">
        <f>IF(OR(MAX($F$12:$AU$15)&gt;1,MAX($F$19:$AU$24)&gt;1,MAX($F$26:$AU$49)&gt;1),0,SUM(F14:AU14))</f>
        <v>0</v>
      </c>
      <c r="BC14" s="433"/>
      <c r="BD14" s="127"/>
    </row>
    <row r="15" spans="1:56" ht="13.5" thickBot="1" thickTop="1">
      <c r="A15" s="357" t="s">
        <v>106</v>
      </c>
      <c r="B15" s="358"/>
      <c r="C15" s="358"/>
      <c r="D15" s="358"/>
      <c r="E15" s="52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30"/>
      <c r="R15" s="30"/>
      <c r="S15" s="33"/>
      <c r="T15" s="34"/>
      <c r="U15" s="30"/>
      <c r="V15" s="30"/>
      <c r="W15" s="30"/>
      <c r="X15" s="30"/>
      <c r="Y15" s="30"/>
      <c r="Z15" s="31"/>
      <c r="AA15" s="32"/>
      <c r="AB15" s="30"/>
      <c r="AC15" s="30"/>
      <c r="AD15" s="30"/>
      <c r="AE15" s="30"/>
      <c r="AF15" s="30"/>
      <c r="AG15" s="33"/>
      <c r="AH15" s="35"/>
      <c r="AI15" s="36"/>
      <c r="AJ15" s="36"/>
      <c r="AK15" s="36"/>
      <c r="AL15" s="36"/>
      <c r="AM15" s="36"/>
      <c r="AN15" s="37"/>
      <c r="AO15" s="38"/>
      <c r="AP15" s="36"/>
      <c r="AQ15" s="36"/>
      <c r="AR15" s="36"/>
      <c r="AS15" s="36"/>
      <c r="AT15" s="36"/>
      <c r="AU15" s="39"/>
      <c r="AV15" s="437" t="s">
        <v>108</v>
      </c>
      <c r="AW15" s="438"/>
      <c r="AX15" s="438"/>
      <c r="AY15" s="438"/>
      <c r="AZ15" s="438"/>
      <c r="BA15" s="439"/>
      <c r="BB15" s="430">
        <f>IF(OR(MAX($F$12:$AU$15)&gt;1,MAX($F$19:$AU$24)&gt;1,MAX($F$26:$AU$49)&gt;1),0,SUM(F15:AU15))</f>
        <v>0</v>
      </c>
      <c r="BC15" s="431"/>
      <c r="BD15" s="127"/>
    </row>
    <row r="16" spans="1:56" ht="13.5" thickBot="1" thickTop="1">
      <c r="A16" s="442" t="s">
        <v>44</v>
      </c>
      <c r="B16" s="443"/>
      <c r="C16" s="443"/>
      <c r="D16" s="443"/>
      <c r="E16" s="444"/>
      <c r="F16" s="704">
        <f>IF(SUM(F12:L15)&lt;&gt;0,1,"")</f>
      </c>
      <c r="G16" s="704"/>
      <c r="H16" s="704"/>
      <c r="I16" s="704"/>
      <c r="J16" s="704"/>
      <c r="K16" s="704"/>
      <c r="L16" s="704"/>
      <c r="M16" s="704">
        <f>IF(SUM(M12:S15)&lt;&gt;0,1,"")</f>
      </c>
      <c r="N16" s="704"/>
      <c r="O16" s="704"/>
      <c r="P16" s="704"/>
      <c r="Q16" s="704"/>
      <c r="R16" s="704"/>
      <c r="S16" s="704"/>
      <c r="T16" s="704">
        <f>IF(SUM(T12:Z15)&lt;&gt;0,1,"")</f>
      </c>
      <c r="U16" s="704"/>
      <c r="V16" s="704"/>
      <c r="W16" s="704"/>
      <c r="X16" s="704"/>
      <c r="Y16" s="704"/>
      <c r="Z16" s="704"/>
      <c r="AA16" s="704">
        <f>IF(SUM(AA12:AG15)&lt;&gt;0,1,"")</f>
      </c>
      <c r="AB16" s="704"/>
      <c r="AC16" s="704"/>
      <c r="AD16" s="704"/>
      <c r="AE16" s="704"/>
      <c r="AF16" s="704"/>
      <c r="AG16" s="704"/>
      <c r="AH16" s="704">
        <f>IF(SUM(AH12:AN15)&lt;&gt;0,1,"")</f>
      </c>
      <c r="AI16" s="704"/>
      <c r="AJ16" s="704"/>
      <c r="AK16" s="704"/>
      <c r="AL16" s="704"/>
      <c r="AM16" s="704"/>
      <c r="AN16" s="704"/>
      <c r="AO16" s="704">
        <f>IF(SUM(AO12:AU15)&lt;&gt;0,1,"")</f>
      </c>
      <c r="AP16" s="704"/>
      <c r="AQ16" s="704"/>
      <c r="AR16" s="704"/>
      <c r="AS16" s="704"/>
      <c r="AT16" s="704"/>
      <c r="AU16" s="704"/>
      <c r="AV16" s="62"/>
      <c r="AW16" s="63"/>
      <c r="AX16" s="63"/>
      <c r="AY16" s="63"/>
      <c r="AZ16" s="63"/>
      <c r="BA16" s="64"/>
      <c r="BB16" s="65"/>
      <c r="BC16" s="66"/>
      <c r="BD16" s="127">
        <f>SUM(F16:AU16)</f>
        <v>0</v>
      </c>
    </row>
    <row r="17" spans="1:55" s="67" customFormat="1" ht="12.75" customHeight="1" thickTop="1">
      <c r="A17" s="533" t="s">
        <v>77</v>
      </c>
      <c r="B17" s="674" t="s">
        <v>130</v>
      </c>
      <c r="C17" s="337" t="s">
        <v>131</v>
      </c>
      <c r="D17" s="335" t="s">
        <v>18</v>
      </c>
      <c r="E17" s="573" t="s">
        <v>163</v>
      </c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675"/>
      <c r="C18" s="336"/>
      <c r="D18" s="330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18"/>
      <c r="B19" s="86"/>
      <c r="C19" s="41"/>
      <c r="D19" s="90"/>
      <c r="E19" s="91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7">
        <f aca="true" t="shared" si="3" ref="AV19:AV24">IF(OR(MAX($F$12:$AU$15)&gt;1,MAX($F$19:$AU$24)&gt;1,MAX($F$26:$AU$49)&gt;1),0,SUMPRODUCT(F$12:AU$12,F19:AU19)+SUMPRODUCT(F$13:AU$13,F19:AU19))</f>
        <v>0</v>
      </c>
      <c r="AW19" s="446"/>
      <c r="AX19" s="492">
        <f aca="true" t="shared" si="4" ref="AX19:AX24">IF(OR(MAX($F$12:$AU$15)&gt;1,MAX($F$19:$AU$24)&gt;1,MAX($F$26:$AU$49)&gt;1),0,SUMPRODUCT(F$14:AU$14,F19:AU19))</f>
        <v>0</v>
      </c>
      <c r="AY19" s="492"/>
      <c r="AZ19" s="662">
        <f aca="true" t="shared" si="5" ref="AZ19:AZ24">IF(OR(MAX($F$12:$AU$15)&gt;1,MAX($F$19:$AU$24)&gt;1,MAX($F$26:$AU$49)&gt;1),0,SUMPRODUCT(F$15:AU$15,F19:AU19))</f>
        <v>0</v>
      </c>
      <c r="BA19" s="663"/>
      <c r="BB19" s="702">
        <f aca="true" t="shared" si="6" ref="BB19:BB24">SUM(AV19:BA19)</f>
        <v>0</v>
      </c>
      <c r="BC19" s="703"/>
    </row>
    <row r="20" spans="1:55" s="67" customFormat="1" ht="12.75" customHeight="1">
      <c r="A20" s="118"/>
      <c r="B20" s="86"/>
      <c r="C20" s="41"/>
      <c r="D20" s="90"/>
      <c r="E20" s="91"/>
      <c r="F20" s="42"/>
      <c r="G20" s="42"/>
      <c r="H20" s="42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7">
        <f>IF(OR(MAX($F$12:$AU$15)&gt;1,MAX($F$19:$AU$24)&gt;1,MAX($F$26:$AU$49)&gt;1),0,SUMPRODUCT(F$12:AU$12,F20:AU20)+SUMPRODUCT(F$13:AU$13,F20:AU20))</f>
        <v>0</v>
      </c>
      <c r="AW20" s="446"/>
      <c r="AX20" s="448">
        <f t="shared" si="4"/>
        <v>0</v>
      </c>
      <c r="AY20" s="448"/>
      <c r="AZ20" s="662">
        <f t="shared" si="5"/>
        <v>0</v>
      </c>
      <c r="BA20" s="663"/>
      <c r="BB20" s="447">
        <f t="shared" si="6"/>
        <v>0</v>
      </c>
      <c r="BC20" s="451"/>
    </row>
    <row r="21" spans="1:55" ht="12.75" customHeight="1">
      <c r="A21" s="118"/>
      <c r="B21" s="86"/>
      <c r="C21" s="41"/>
      <c r="D21" s="90"/>
      <c r="E21" s="91"/>
      <c r="F21" s="42"/>
      <c r="G21" s="42"/>
      <c r="H21" s="42"/>
      <c r="I21" s="42"/>
      <c r="J21" s="43"/>
      <c r="K21" s="43"/>
      <c r="L21" s="43"/>
      <c r="M21" s="43"/>
      <c r="N21" s="43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47">
        <f t="shared" si="3"/>
        <v>0</v>
      </c>
      <c r="AW21" s="446"/>
      <c r="AX21" s="448">
        <f t="shared" si="4"/>
        <v>0</v>
      </c>
      <c r="AY21" s="448"/>
      <c r="AZ21" s="662">
        <f t="shared" si="5"/>
        <v>0</v>
      </c>
      <c r="BA21" s="663"/>
      <c r="BB21" s="447">
        <f t="shared" si="6"/>
        <v>0</v>
      </c>
      <c r="BC21" s="451"/>
    </row>
    <row r="22" spans="1:55" ht="12.75" customHeight="1">
      <c r="A22" s="118"/>
      <c r="B22" s="86"/>
      <c r="C22" s="41"/>
      <c r="D22" s="90"/>
      <c r="E22" s="91"/>
      <c r="F22" s="42"/>
      <c r="G22" s="42"/>
      <c r="H22" s="42"/>
      <c r="I22" s="42"/>
      <c r="J22" s="43"/>
      <c r="K22" s="43"/>
      <c r="L22" s="43"/>
      <c r="M22" s="43"/>
      <c r="N22" s="43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47">
        <f t="shared" si="3"/>
        <v>0</v>
      </c>
      <c r="AW22" s="446"/>
      <c r="AX22" s="448">
        <f t="shared" si="4"/>
        <v>0</v>
      </c>
      <c r="AY22" s="448"/>
      <c r="AZ22" s="662">
        <f t="shared" si="5"/>
        <v>0</v>
      </c>
      <c r="BA22" s="663"/>
      <c r="BB22" s="447">
        <f t="shared" si="6"/>
        <v>0</v>
      </c>
      <c r="BC22" s="451"/>
    </row>
    <row r="23" spans="1:55" ht="12.75" customHeight="1">
      <c r="A23" s="118"/>
      <c r="B23" s="86"/>
      <c r="C23" s="41"/>
      <c r="D23" s="90"/>
      <c r="E23" s="91"/>
      <c r="F23" s="42"/>
      <c r="G23" s="42"/>
      <c r="H23" s="42"/>
      <c r="I23" s="42"/>
      <c r="J23" s="43"/>
      <c r="K23" s="43"/>
      <c r="L23" s="43"/>
      <c r="M23" s="43"/>
      <c r="N23" s="43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47">
        <f t="shared" si="3"/>
        <v>0</v>
      </c>
      <c r="AW23" s="446"/>
      <c r="AX23" s="448">
        <f t="shared" si="4"/>
        <v>0</v>
      </c>
      <c r="AY23" s="448"/>
      <c r="AZ23" s="662">
        <f t="shared" si="5"/>
        <v>0</v>
      </c>
      <c r="BA23" s="663"/>
      <c r="BB23" s="447">
        <f t="shared" si="6"/>
        <v>0</v>
      </c>
      <c r="BC23" s="451"/>
    </row>
    <row r="24" spans="1:55" ht="12.75" customHeight="1" thickBot="1">
      <c r="A24" s="89"/>
      <c r="B24" s="87"/>
      <c r="C24" s="84"/>
      <c r="D24" s="92"/>
      <c r="E24" s="93"/>
      <c r="F24" s="85"/>
      <c r="G24" s="85"/>
      <c r="H24" s="85"/>
      <c r="I24" s="85"/>
      <c r="J24" s="85"/>
      <c r="K24" s="85"/>
      <c r="L24" s="8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7">
        <f t="shared" si="3"/>
        <v>0</v>
      </c>
      <c r="AW24" s="446"/>
      <c r="AX24" s="480">
        <f t="shared" si="4"/>
        <v>0</v>
      </c>
      <c r="AY24" s="480"/>
      <c r="AZ24" s="480">
        <f t="shared" si="5"/>
        <v>0</v>
      </c>
      <c r="BA24" s="450"/>
      <c r="BB24" s="449">
        <f t="shared" si="6"/>
        <v>0</v>
      </c>
      <c r="BC24" s="450"/>
    </row>
    <row r="25" spans="1:57" ht="12.75" customHeight="1" thickBot="1" thickTop="1">
      <c r="A25" s="535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7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68" t="s">
        <v>189</v>
      </c>
      <c r="BE25" s="169"/>
    </row>
    <row r="26" spans="1:57" ht="12.75" customHeight="1" thickTop="1">
      <c r="A26" s="538"/>
      <c r="B26" s="40"/>
      <c r="C26" s="41"/>
      <c r="D26" s="90"/>
      <c r="E26" s="91"/>
      <c r="F26" s="44"/>
      <c r="G26" s="44"/>
      <c r="H26" s="44"/>
      <c r="I26" s="44"/>
      <c r="J26" s="44"/>
      <c r="K26" s="44"/>
      <c r="L26" s="44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44"/>
      <c r="AG26" s="44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64">
        <f>IF(OR(MAX($F$12:$AU$15)&gt;1,MAX($F$19:$AU$24)&gt;1,MAX($F$26:$AU$49)&gt;1),0,SUMPRODUCT(F$12:AU$12,F26:AU26)+SUMPRODUCT(F$13:AU$13,F26:AU26)+SUMPRODUCT(F$14:AU$14,F26:AU26)+SUMPRODUCT(F$15:AU$15,F26:AU26))</f>
        <v>0</v>
      </c>
      <c r="AW26" s="465"/>
      <c r="AX26" s="468">
        <f>IF(BE26&gt;0,(100/($BB$12+$BB$13+$BB$15+$BE$52))*(AV26-BD26+$BE$52),IF(SUM($BB$12:$BC$15)&gt;0,(100/($BB$12+$BB$13+$BB$15))*(AV26),0))</f>
        <v>0</v>
      </c>
      <c r="AY26" s="469"/>
      <c r="AZ26" s="458">
        <f>IF(AND(AX26&gt;50,D26="K"),1,0)</f>
        <v>0</v>
      </c>
      <c r="BA26" s="459"/>
      <c r="BB26" s="458">
        <f aca="true" t="shared" si="7" ref="BB26:BB49">IF(AND(AX26&gt;50,D26="M"),1,0)</f>
        <v>0</v>
      </c>
      <c r="BC26" s="460"/>
      <c r="BD26" s="169">
        <f>SUMPRODUCT(F$14:AU$14,F26:AU26)</f>
        <v>0</v>
      </c>
      <c r="BE26" s="169">
        <f>IF(BD26&gt;0,BD26,0)</f>
        <v>0</v>
      </c>
    </row>
    <row r="27" spans="1:57" ht="12.75" customHeight="1">
      <c r="A27" s="538"/>
      <c r="B27" s="40"/>
      <c r="C27" s="41"/>
      <c r="D27" s="90"/>
      <c r="E27" s="91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4">
        <f>IF(OR(MAX($F$12:$AU$15)&gt;1,MAX($F$19:$AU$24)&gt;1,MAX($F$26:$AU$49)&gt;1),0,SUMPRODUCT(F$12:AU$12,F27:AU27)+SUMPRODUCT(F$13:AU$13,F27:AU27)+SUMPRODUCT(F$14:AU$14,F27:AU27)+SUMPRODUCT(F$15:AU$15,F27:AU27))</f>
        <v>0</v>
      </c>
      <c r="AW27" s="465"/>
      <c r="AX27" s="468">
        <f aca="true" t="shared" si="8" ref="AX27:AX49">IF(BE27&gt;0,(100/($BB$12+$BB$13+$BB$15+$BE$52))*(AV27-BD27+$BE$52),IF(SUM($BB$12:$BC$15)&gt;0,(100/($BB$12+$BB$13+$BB$15))*(AV27),0))</f>
        <v>0</v>
      </c>
      <c r="AY27" s="469"/>
      <c r="AZ27" s="458">
        <f aca="true" t="shared" si="9" ref="AZ27:AZ49">IF(AND(AX27&gt;50,D27="K"),1,0)</f>
        <v>0</v>
      </c>
      <c r="BA27" s="459"/>
      <c r="BB27" s="453">
        <f t="shared" si="7"/>
        <v>0</v>
      </c>
      <c r="BC27" s="454"/>
      <c r="BD27" s="169">
        <f aca="true" t="shared" si="10" ref="BD27:BD49">SUMPRODUCT(F$14:AU$14,F27:AU27)</f>
        <v>0</v>
      </c>
      <c r="BE27" s="169">
        <f aca="true" t="shared" si="11" ref="BE27:BE49">IF(BD27&gt;0,BD27,0)</f>
        <v>0</v>
      </c>
    </row>
    <row r="28" spans="1:57" ht="12.75" customHeight="1">
      <c r="A28" s="538"/>
      <c r="B28" s="40"/>
      <c r="C28" s="41"/>
      <c r="D28" s="90"/>
      <c r="E28" s="91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4">
        <f aca="true" t="shared" si="12" ref="AV28:AV49">IF(OR(MAX($F$12:$AU$15)&gt;1,MAX($F$19:$AU$24)&gt;1,MAX($F$26:$AU$49)&gt;1),0,SUMPRODUCT(F$12:AU$12,F28:AU28)+SUMPRODUCT(F$13:AU$13,F28:AU28)+SUMPRODUCT(F$14:AU$14,F28:AU28)+SUMPRODUCT(F$15:AU$15,F28:AU28))</f>
        <v>0</v>
      </c>
      <c r="AW28" s="465"/>
      <c r="AX28" s="468">
        <f t="shared" si="8"/>
        <v>0</v>
      </c>
      <c r="AY28" s="469"/>
      <c r="AZ28" s="458">
        <f t="shared" si="9"/>
        <v>0</v>
      </c>
      <c r="BA28" s="459"/>
      <c r="BB28" s="453">
        <f t="shared" si="7"/>
        <v>0</v>
      </c>
      <c r="BC28" s="454"/>
      <c r="BD28" s="169">
        <f t="shared" si="10"/>
        <v>0</v>
      </c>
      <c r="BE28" s="169">
        <f t="shared" si="11"/>
        <v>0</v>
      </c>
    </row>
    <row r="29" spans="1:57" ht="12.75" customHeight="1">
      <c r="A29" s="538"/>
      <c r="B29" s="40"/>
      <c r="C29" s="41"/>
      <c r="D29" s="90"/>
      <c r="E29" s="91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2"/>
      <c r="R29" s="45"/>
      <c r="S29" s="42"/>
      <c r="T29" s="42"/>
      <c r="U29" s="42"/>
      <c r="V29" s="42"/>
      <c r="W29" s="42"/>
      <c r="X29" s="42"/>
      <c r="Y29" s="42"/>
      <c r="Z29" s="45"/>
      <c r="AA29" s="42"/>
      <c r="AB29" s="42"/>
      <c r="AC29" s="42"/>
      <c r="AD29" s="42"/>
      <c r="AE29" s="45"/>
      <c r="AF29" s="45"/>
      <c r="AG29" s="45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64">
        <f t="shared" si="12"/>
        <v>0</v>
      </c>
      <c r="AW29" s="465"/>
      <c r="AX29" s="468">
        <f t="shared" si="8"/>
        <v>0</v>
      </c>
      <c r="AY29" s="469"/>
      <c r="AZ29" s="458">
        <f t="shared" si="9"/>
        <v>0</v>
      </c>
      <c r="BA29" s="459"/>
      <c r="BB29" s="453">
        <f t="shared" si="7"/>
        <v>0</v>
      </c>
      <c r="BC29" s="454"/>
      <c r="BD29" s="169">
        <f t="shared" si="10"/>
        <v>0</v>
      </c>
      <c r="BE29" s="169">
        <f t="shared" si="11"/>
        <v>0</v>
      </c>
    </row>
    <row r="30" spans="1:57" ht="12.75" customHeight="1">
      <c r="A30" s="538"/>
      <c r="B30" s="40"/>
      <c r="C30" s="41"/>
      <c r="D30" s="90"/>
      <c r="E30" s="91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4">
        <f t="shared" si="12"/>
        <v>0</v>
      </c>
      <c r="AW30" s="465"/>
      <c r="AX30" s="468">
        <f t="shared" si="8"/>
        <v>0</v>
      </c>
      <c r="AY30" s="469"/>
      <c r="AZ30" s="458">
        <f t="shared" si="9"/>
        <v>0</v>
      </c>
      <c r="BA30" s="459"/>
      <c r="BB30" s="453">
        <f t="shared" si="7"/>
        <v>0</v>
      </c>
      <c r="BC30" s="454"/>
      <c r="BD30" s="169">
        <f t="shared" si="10"/>
        <v>0</v>
      </c>
      <c r="BE30" s="169">
        <f t="shared" si="11"/>
        <v>0</v>
      </c>
    </row>
    <row r="31" spans="1:57" ht="12.75" customHeight="1">
      <c r="A31" s="538"/>
      <c r="B31" s="40"/>
      <c r="C31" s="41"/>
      <c r="D31" s="90"/>
      <c r="E31" s="91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4">
        <f t="shared" si="12"/>
        <v>0</v>
      </c>
      <c r="AW31" s="465"/>
      <c r="AX31" s="468">
        <f t="shared" si="8"/>
        <v>0</v>
      </c>
      <c r="AY31" s="469"/>
      <c r="AZ31" s="458">
        <f t="shared" si="9"/>
        <v>0</v>
      </c>
      <c r="BA31" s="459"/>
      <c r="BB31" s="453">
        <f t="shared" si="7"/>
        <v>0</v>
      </c>
      <c r="BC31" s="454"/>
      <c r="BD31" s="169">
        <f t="shared" si="10"/>
        <v>0</v>
      </c>
      <c r="BE31" s="169">
        <f t="shared" si="11"/>
        <v>0</v>
      </c>
    </row>
    <row r="32" spans="1:57" ht="12.75" customHeight="1">
      <c r="A32" s="538"/>
      <c r="B32" s="40"/>
      <c r="C32" s="41"/>
      <c r="D32" s="90"/>
      <c r="E32" s="91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4">
        <f t="shared" si="12"/>
        <v>0</v>
      </c>
      <c r="AW32" s="465"/>
      <c r="AX32" s="468">
        <f t="shared" si="8"/>
        <v>0</v>
      </c>
      <c r="AY32" s="469"/>
      <c r="AZ32" s="458">
        <f t="shared" si="9"/>
        <v>0</v>
      </c>
      <c r="BA32" s="459"/>
      <c r="BB32" s="453">
        <f t="shared" si="7"/>
        <v>0</v>
      </c>
      <c r="BC32" s="454"/>
      <c r="BD32" s="169">
        <f t="shared" si="10"/>
        <v>0</v>
      </c>
      <c r="BE32" s="169">
        <f t="shared" si="11"/>
        <v>0</v>
      </c>
    </row>
    <row r="33" spans="1:57" ht="12.75" customHeight="1">
      <c r="A33" s="538"/>
      <c r="B33" s="40"/>
      <c r="C33" s="41"/>
      <c r="D33" s="90"/>
      <c r="E33" s="91"/>
      <c r="F33" s="45"/>
      <c r="G33" s="45"/>
      <c r="H33" s="45"/>
      <c r="I33" s="45"/>
      <c r="J33" s="45"/>
      <c r="K33" s="45"/>
      <c r="L33" s="4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4">
        <f t="shared" si="12"/>
        <v>0</v>
      </c>
      <c r="AW33" s="465"/>
      <c r="AX33" s="468">
        <f t="shared" si="8"/>
        <v>0</v>
      </c>
      <c r="AY33" s="469"/>
      <c r="AZ33" s="458">
        <f t="shared" si="9"/>
        <v>0</v>
      </c>
      <c r="BA33" s="459"/>
      <c r="BB33" s="453">
        <f t="shared" si="7"/>
        <v>0</v>
      </c>
      <c r="BC33" s="454"/>
      <c r="BD33" s="169">
        <f t="shared" si="10"/>
        <v>0</v>
      </c>
      <c r="BE33" s="169">
        <f t="shared" si="11"/>
        <v>0</v>
      </c>
    </row>
    <row r="34" spans="1:57" ht="12.75" customHeight="1">
      <c r="A34" s="538"/>
      <c r="B34" s="40"/>
      <c r="C34" s="41"/>
      <c r="D34" s="90"/>
      <c r="E34" s="91"/>
      <c r="F34" s="45"/>
      <c r="G34" s="45"/>
      <c r="H34" s="45"/>
      <c r="I34" s="45"/>
      <c r="J34" s="45"/>
      <c r="K34" s="45"/>
      <c r="L34" s="4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64">
        <f t="shared" si="12"/>
        <v>0</v>
      </c>
      <c r="AW34" s="465"/>
      <c r="AX34" s="468">
        <f t="shared" si="8"/>
        <v>0</v>
      </c>
      <c r="AY34" s="469"/>
      <c r="AZ34" s="458">
        <f t="shared" si="9"/>
        <v>0</v>
      </c>
      <c r="BA34" s="459"/>
      <c r="BB34" s="453">
        <f t="shared" si="7"/>
        <v>0</v>
      </c>
      <c r="BC34" s="454"/>
      <c r="BD34" s="169">
        <f t="shared" si="10"/>
        <v>0</v>
      </c>
      <c r="BE34" s="169">
        <f t="shared" si="11"/>
        <v>0</v>
      </c>
    </row>
    <row r="35" spans="1:57" ht="12.75" customHeight="1">
      <c r="A35" s="538"/>
      <c r="B35" s="40"/>
      <c r="C35" s="41"/>
      <c r="D35" s="90"/>
      <c r="E35" s="91"/>
      <c r="F35" s="45"/>
      <c r="G35" s="45"/>
      <c r="H35" s="45"/>
      <c r="I35" s="45"/>
      <c r="J35" s="45"/>
      <c r="K35" s="45"/>
      <c r="L35" s="4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64">
        <f t="shared" si="12"/>
        <v>0</v>
      </c>
      <c r="AW35" s="465"/>
      <c r="AX35" s="468">
        <f t="shared" si="8"/>
        <v>0</v>
      </c>
      <c r="AY35" s="469"/>
      <c r="AZ35" s="458">
        <f t="shared" si="9"/>
        <v>0</v>
      </c>
      <c r="BA35" s="459"/>
      <c r="BB35" s="453">
        <f t="shared" si="7"/>
        <v>0</v>
      </c>
      <c r="BC35" s="454"/>
      <c r="BD35" s="169">
        <f t="shared" si="10"/>
        <v>0</v>
      </c>
      <c r="BE35" s="169">
        <f t="shared" si="11"/>
        <v>0</v>
      </c>
    </row>
    <row r="36" spans="1:57" ht="12.75" customHeight="1">
      <c r="A36" s="538"/>
      <c r="B36" s="40"/>
      <c r="C36" s="41"/>
      <c r="D36" s="90"/>
      <c r="E36" s="91"/>
      <c r="F36" s="45"/>
      <c r="G36" s="45"/>
      <c r="H36" s="45"/>
      <c r="I36" s="45"/>
      <c r="J36" s="45"/>
      <c r="K36" s="45"/>
      <c r="L36" s="4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64">
        <f t="shared" si="12"/>
        <v>0</v>
      </c>
      <c r="AW36" s="465"/>
      <c r="AX36" s="468">
        <f t="shared" si="8"/>
        <v>0</v>
      </c>
      <c r="AY36" s="469"/>
      <c r="AZ36" s="458">
        <f t="shared" si="9"/>
        <v>0</v>
      </c>
      <c r="BA36" s="459"/>
      <c r="BB36" s="453">
        <f t="shared" si="7"/>
        <v>0</v>
      </c>
      <c r="BC36" s="454"/>
      <c r="BD36" s="169">
        <f t="shared" si="10"/>
        <v>0</v>
      </c>
      <c r="BE36" s="169">
        <f t="shared" si="11"/>
        <v>0</v>
      </c>
    </row>
    <row r="37" spans="1:57" ht="12.75" customHeight="1">
      <c r="A37" s="538"/>
      <c r="B37" s="40"/>
      <c r="C37" s="41"/>
      <c r="D37" s="90"/>
      <c r="E37" s="91"/>
      <c r="F37" s="45"/>
      <c r="G37" s="45"/>
      <c r="H37" s="45"/>
      <c r="I37" s="45"/>
      <c r="J37" s="45"/>
      <c r="K37" s="45"/>
      <c r="L37" s="4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64">
        <f t="shared" si="12"/>
        <v>0</v>
      </c>
      <c r="AW37" s="465"/>
      <c r="AX37" s="468">
        <f t="shared" si="8"/>
        <v>0</v>
      </c>
      <c r="AY37" s="469"/>
      <c r="AZ37" s="458">
        <f t="shared" si="9"/>
        <v>0</v>
      </c>
      <c r="BA37" s="459"/>
      <c r="BB37" s="453">
        <f t="shared" si="7"/>
        <v>0</v>
      </c>
      <c r="BC37" s="454"/>
      <c r="BD37" s="169">
        <f t="shared" si="10"/>
        <v>0</v>
      </c>
      <c r="BE37" s="169">
        <f t="shared" si="11"/>
        <v>0</v>
      </c>
    </row>
    <row r="38" spans="1:57" ht="12.75" customHeight="1">
      <c r="A38" s="538"/>
      <c r="B38" s="40"/>
      <c r="C38" s="41"/>
      <c r="D38" s="90"/>
      <c r="E38" s="91"/>
      <c r="F38" s="45"/>
      <c r="G38" s="45"/>
      <c r="H38" s="45"/>
      <c r="I38" s="45"/>
      <c r="J38" s="45"/>
      <c r="K38" s="45"/>
      <c r="L38" s="4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64">
        <f t="shared" si="12"/>
        <v>0</v>
      </c>
      <c r="AW38" s="465"/>
      <c r="AX38" s="468">
        <f t="shared" si="8"/>
        <v>0</v>
      </c>
      <c r="AY38" s="469"/>
      <c r="AZ38" s="458">
        <f t="shared" si="9"/>
        <v>0</v>
      </c>
      <c r="BA38" s="459"/>
      <c r="BB38" s="453">
        <f t="shared" si="7"/>
        <v>0</v>
      </c>
      <c r="BC38" s="454"/>
      <c r="BD38" s="169">
        <f t="shared" si="10"/>
        <v>0</v>
      </c>
      <c r="BE38" s="169">
        <f t="shared" si="11"/>
        <v>0</v>
      </c>
    </row>
    <row r="39" spans="1:57" ht="12.75" customHeight="1">
      <c r="A39" s="538"/>
      <c r="B39" s="40"/>
      <c r="C39" s="41"/>
      <c r="D39" s="90"/>
      <c r="E39" s="91"/>
      <c r="F39" s="45"/>
      <c r="G39" s="45"/>
      <c r="H39" s="45"/>
      <c r="I39" s="45"/>
      <c r="J39" s="45"/>
      <c r="K39" s="45"/>
      <c r="L39" s="4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4">
        <f t="shared" si="12"/>
        <v>0</v>
      </c>
      <c r="AW39" s="465"/>
      <c r="AX39" s="468">
        <f t="shared" si="8"/>
        <v>0</v>
      </c>
      <c r="AY39" s="469"/>
      <c r="AZ39" s="458">
        <f t="shared" si="9"/>
        <v>0</v>
      </c>
      <c r="BA39" s="459"/>
      <c r="BB39" s="453">
        <f t="shared" si="7"/>
        <v>0</v>
      </c>
      <c r="BC39" s="454"/>
      <c r="BD39" s="169">
        <f t="shared" si="10"/>
        <v>0</v>
      </c>
      <c r="BE39" s="169">
        <f t="shared" si="11"/>
        <v>0</v>
      </c>
    </row>
    <row r="40" spans="1:57" ht="12.75" customHeight="1">
      <c r="A40" s="538"/>
      <c r="B40" s="40"/>
      <c r="C40" s="41"/>
      <c r="D40" s="90"/>
      <c r="E40" s="91"/>
      <c r="F40" s="45"/>
      <c r="G40" s="45"/>
      <c r="H40" s="45"/>
      <c r="I40" s="45"/>
      <c r="J40" s="45"/>
      <c r="K40" s="45"/>
      <c r="L40" s="4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64">
        <f t="shared" si="12"/>
        <v>0</v>
      </c>
      <c r="AW40" s="465"/>
      <c r="AX40" s="468">
        <f t="shared" si="8"/>
        <v>0</v>
      </c>
      <c r="AY40" s="469"/>
      <c r="AZ40" s="458">
        <f t="shared" si="9"/>
        <v>0</v>
      </c>
      <c r="BA40" s="459"/>
      <c r="BB40" s="453">
        <f t="shared" si="7"/>
        <v>0</v>
      </c>
      <c r="BC40" s="454"/>
      <c r="BD40" s="169">
        <f t="shared" si="10"/>
        <v>0</v>
      </c>
      <c r="BE40" s="169">
        <f t="shared" si="11"/>
        <v>0</v>
      </c>
    </row>
    <row r="41" spans="1:57" ht="12.75" customHeight="1">
      <c r="A41" s="538"/>
      <c r="B41" s="40"/>
      <c r="C41" s="41"/>
      <c r="D41" s="90"/>
      <c r="E41" s="91"/>
      <c r="F41" s="45"/>
      <c r="G41" s="45"/>
      <c r="H41" s="45"/>
      <c r="I41" s="45"/>
      <c r="J41" s="45"/>
      <c r="K41" s="45"/>
      <c r="L41" s="4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4">
        <f t="shared" si="12"/>
        <v>0</v>
      </c>
      <c r="AW41" s="465"/>
      <c r="AX41" s="468">
        <f t="shared" si="8"/>
        <v>0</v>
      </c>
      <c r="AY41" s="469"/>
      <c r="AZ41" s="458">
        <f t="shared" si="9"/>
        <v>0</v>
      </c>
      <c r="BA41" s="459"/>
      <c r="BB41" s="453">
        <f t="shared" si="7"/>
        <v>0</v>
      </c>
      <c r="BC41" s="454"/>
      <c r="BD41" s="169">
        <f t="shared" si="10"/>
        <v>0</v>
      </c>
      <c r="BE41" s="169">
        <f t="shared" si="11"/>
        <v>0</v>
      </c>
    </row>
    <row r="42" spans="1:57" ht="12.75" customHeight="1">
      <c r="A42" s="538"/>
      <c r="B42" s="40"/>
      <c r="C42" s="41"/>
      <c r="D42" s="90"/>
      <c r="E42" s="91"/>
      <c r="F42" s="45"/>
      <c r="G42" s="45"/>
      <c r="H42" s="45"/>
      <c r="I42" s="45"/>
      <c r="J42" s="45"/>
      <c r="K42" s="45"/>
      <c r="L42" s="4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64">
        <f t="shared" si="12"/>
        <v>0</v>
      </c>
      <c r="AW42" s="465"/>
      <c r="AX42" s="468">
        <f t="shared" si="8"/>
        <v>0</v>
      </c>
      <c r="AY42" s="469"/>
      <c r="AZ42" s="458">
        <f t="shared" si="9"/>
        <v>0</v>
      </c>
      <c r="BA42" s="459"/>
      <c r="BB42" s="453">
        <f t="shared" si="7"/>
        <v>0</v>
      </c>
      <c r="BC42" s="454"/>
      <c r="BD42" s="169">
        <f t="shared" si="10"/>
        <v>0</v>
      </c>
      <c r="BE42" s="169">
        <f t="shared" si="11"/>
        <v>0</v>
      </c>
    </row>
    <row r="43" spans="1:57" ht="12.75" customHeight="1">
      <c r="A43" s="538"/>
      <c r="B43" s="40"/>
      <c r="C43" s="41"/>
      <c r="D43" s="90"/>
      <c r="E43" s="91"/>
      <c r="F43" s="45"/>
      <c r="G43" s="45"/>
      <c r="H43" s="45"/>
      <c r="I43" s="45"/>
      <c r="J43" s="45"/>
      <c r="K43" s="45"/>
      <c r="L43" s="4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64">
        <f t="shared" si="12"/>
        <v>0</v>
      </c>
      <c r="AW43" s="465"/>
      <c r="AX43" s="468">
        <f t="shared" si="8"/>
        <v>0</v>
      </c>
      <c r="AY43" s="469"/>
      <c r="AZ43" s="458">
        <f t="shared" si="9"/>
        <v>0</v>
      </c>
      <c r="BA43" s="459"/>
      <c r="BB43" s="453">
        <f t="shared" si="7"/>
        <v>0</v>
      </c>
      <c r="BC43" s="454"/>
      <c r="BD43" s="169">
        <f t="shared" si="10"/>
        <v>0</v>
      </c>
      <c r="BE43" s="169">
        <f t="shared" si="11"/>
        <v>0</v>
      </c>
    </row>
    <row r="44" spans="1:57" ht="12.75" customHeight="1">
      <c r="A44" s="538"/>
      <c r="B44" s="40"/>
      <c r="C44" s="41"/>
      <c r="D44" s="90"/>
      <c r="E44" s="91"/>
      <c r="F44" s="45"/>
      <c r="G44" s="45"/>
      <c r="H44" s="45"/>
      <c r="I44" s="45"/>
      <c r="J44" s="45"/>
      <c r="K44" s="45"/>
      <c r="L44" s="4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64">
        <f t="shared" si="12"/>
        <v>0</v>
      </c>
      <c r="AW44" s="465"/>
      <c r="AX44" s="468">
        <f t="shared" si="8"/>
        <v>0</v>
      </c>
      <c r="AY44" s="469"/>
      <c r="AZ44" s="458">
        <f t="shared" si="9"/>
        <v>0</v>
      </c>
      <c r="BA44" s="459"/>
      <c r="BB44" s="453">
        <f t="shared" si="7"/>
        <v>0</v>
      </c>
      <c r="BC44" s="454"/>
      <c r="BD44" s="169">
        <f t="shared" si="10"/>
        <v>0</v>
      </c>
      <c r="BE44" s="169">
        <f t="shared" si="11"/>
        <v>0</v>
      </c>
    </row>
    <row r="45" spans="1:57" ht="12.75" customHeight="1">
      <c r="A45" s="538"/>
      <c r="B45" s="40"/>
      <c r="C45" s="41"/>
      <c r="D45" s="90"/>
      <c r="E45" s="91"/>
      <c r="F45" s="45"/>
      <c r="G45" s="45"/>
      <c r="H45" s="45"/>
      <c r="I45" s="45"/>
      <c r="J45" s="45"/>
      <c r="K45" s="45"/>
      <c r="L45" s="4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64">
        <f t="shared" si="12"/>
        <v>0</v>
      </c>
      <c r="AW45" s="465"/>
      <c r="AX45" s="468">
        <f t="shared" si="8"/>
        <v>0</v>
      </c>
      <c r="AY45" s="469"/>
      <c r="AZ45" s="458">
        <f t="shared" si="9"/>
        <v>0</v>
      </c>
      <c r="BA45" s="459"/>
      <c r="BB45" s="453">
        <f t="shared" si="7"/>
        <v>0</v>
      </c>
      <c r="BC45" s="454"/>
      <c r="BD45" s="169">
        <f t="shared" si="10"/>
        <v>0</v>
      </c>
      <c r="BE45" s="169">
        <f t="shared" si="11"/>
        <v>0</v>
      </c>
    </row>
    <row r="46" spans="1:57" ht="12.75" customHeight="1">
      <c r="A46" s="538"/>
      <c r="B46" s="40"/>
      <c r="C46" s="41"/>
      <c r="D46" s="90"/>
      <c r="E46" s="91"/>
      <c r="F46" s="45"/>
      <c r="G46" s="45"/>
      <c r="H46" s="45"/>
      <c r="I46" s="45"/>
      <c r="J46" s="45"/>
      <c r="K46" s="45"/>
      <c r="L46" s="4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64">
        <f t="shared" si="12"/>
        <v>0</v>
      </c>
      <c r="AW46" s="465"/>
      <c r="AX46" s="468">
        <f t="shared" si="8"/>
        <v>0</v>
      </c>
      <c r="AY46" s="469"/>
      <c r="AZ46" s="458">
        <f t="shared" si="9"/>
        <v>0</v>
      </c>
      <c r="BA46" s="459"/>
      <c r="BB46" s="453">
        <f t="shared" si="7"/>
        <v>0</v>
      </c>
      <c r="BC46" s="454"/>
      <c r="BD46" s="169">
        <f t="shared" si="10"/>
        <v>0</v>
      </c>
      <c r="BE46" s="169">
        <f t="shared" si="11"/>
        <v>0</v>
      </c>
    </row>
    <row r="47" spans="1:57" ht="12.75" customHeight="1">
      <c r="A47" s="538"/>
      <c r="B47" s="40"/>
      <c r="C47" s="41"/>
      <c r="D47" s="90"/>
      <c r="E47" s="91"/>
      <c r="F47" s="45"/>
      <c r="G47" s="45"/>
      <c r="H47" s="45"/>
      <c r="I47" s="45"/>
      <c r="J47" s="45"/>
      <c r="K47" s="45"/>
      <c r="L47" s="4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64">
        <f t="shared" si="12"/>
        <v>0</v>
      </c>
      <c r="AW47" s="465"/>
      <c r="AX47" s="468">
        <f t="shared" si="8"/>
        <v>0</v>
      </c>
      <c r="AY47" s="469"/>
      <c r="AZ47" s="458">
        <f t="shared" si="9"/>
        <v>0</v>
      </c>
      <c r="BA47" s="459"/>
      <c r="BB47" s="453">
        <f t="shared" si="7"/>
        <v>0</v>
      </c>
      <c r="BC47" s="454"/>
      <c r="BD47" s="169">
        <f t="shared" si="10"/>
        <v>0</v>
      </c>
      <c r="BE47" s="169">
        <f t="shared" si="11"/>
        <v>0</v>
      </c>
    </row>
    <row r="48" spans="1:57" ht="12.75" customHeight="1">
      <c r="A48" s="538"/>
      <c r="B48" s="40"/>
      <c r="C48" s="41"/>
      <c r="D48" s="94"/>
      <c r="E48" s="91"/>
      <c r="F48" s="45"/>
      <c r="G48" s="45"/>
      <c r="H48" s="45"/>
      <c r="I48" s="45"/>
      <c r="J48" s="45"/>
      <c r="K48" s="45"/>
      <c r="L48" s="4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64">
        <f t="shared" si="12"/>
        <v>0</v>
      </c>
      <c r="AW48" s="465"/>
      <c r="AX48" s="468">
        <f t="shared" si="8"/>
        <v>0</v>
      </c>
      <c r="AY48" s="469"/>
      <c r="AZ48" s="458">
        <f t="shared" si="9"/>
        <v>0</v>
      </c>
      <c r="BA48" s="459"/>
      <c r="BB48" s="453">
        <f t="shared" si="7"/>
        <v>0</v>
      </c>
      <c r="BC48" s="454"/>
      <c r="BD48" s="169">
        <f t="shared" si="10"/>
        <v>0</v>
      </c>
      <c r="BE48" s="169">
        <f t="shared" si="11"/>
        <v>0</v>
      </c>
    </row>
    <row r="49" spans="1:57" ht="12.75" customHeight="1" thickBot="1">
      <c r="A49" s="539"/>
      <c r="B49" s="83"/>
      <c r="C49" s="84"/>
      <c r="D49" s="95"/>
      <c r="E49" s="91"/>
      <c r="F49" s="45"/>
      <c r="G49" s="45"/>
      <c r="H49" s="45"/>
      <c r="I49" s="45"/>
      <c r="J49" s="45"/>
      <c r="K49" s="45"/>
      <c r="L49" s="4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4">
        <f t="shared" si="12"/>
        <v>0</v>
      </c>
      <c r="AW49" s="465"/>
      <c r="AX49" s="468">
        <f t="shared" si="8"/>
        <v>0</v>
      </c>
      <c r="AY49" s="469"/>
      <c r="AZ49" s="458">
        <f t="shared" si="9"/>
        <v>0</v>
      </c>
      <c r="BA49" s="459"/>
      <c r="BB49" s="605">
        <f t="shared" si="7"/>
        <v>0</v>
      </c>
      <c r="BC49" s="606"/>
      <c r="BD49" s="169">
        <f t="shared" si="10"/>
        <v>0</v>
      </c>
      <c r="BE49" s="169">
        <f t="shared" si="11"/>
        <v>0</v>
      </c>
    </row>
    <row r="50" spans="1:57" ht="12.75" customHeight="1" thickBot="1" thickTop="1">
      <c r="A50" s="357" t="s">
        <v>48</v>
      </c>
      <c r="B50" s="358"/>
      <c r="C50" s="359"/>
      <c r="D50" s="71"/>
      <c r="E50" s="50">
        <f>COUNT(E26:E49)</f>
        <v>0</v>
      </c>
      <c r="F50" s="51">
        <f aca="true" t="shared" si="13" ref="F50:L50">SUM(F26:F49)</f>
        <v>0</v>
      </c>
      <c r="G50" s="51">
        <f t="shared" si="13"/>
        <v>0</v>
      </c>
      <c r="H50" s="51">
        <f t="shared" si="13"/>
        <v>0</v>
      </c>
      <c r="I50" s="51">
        <f t="shared" si="13"/>
        <v>0</v>
      </c>
      <c r="J50" s="51">
        <f t="shared" si="13"/>
        <v>0</v>
      </c>
      <c r="K50" s="51">
        <f t="shared" si="13"/>
        <v>0</v>
      </c>
      <c r="L50" s="51">
        <f t="shared" si="13"/>
        <v>0</v>
      </c>
      <c r="M50" s="51">
        <f>SUM(M26:M49)</f>
        <v>0</v>
      </c>
      <c r="N50" s="51">
        <f>SUM(N26:N49)</f>
        <v>0</v>
      </c>
      <c r="O50" s="51">
        <f>SUM(O26:O49)</f>
        <v>0</v>
      </c>
      <c r="P50" s="51">
        <f>SUM(P26:P49)</f>
        <v>0</v>
      </c>
      <c r="Q50" s="51">
        <f aca="true" t="shared" si="14" ref="Q50:AM50">SUM(Q26:Q49)</f>
        <v>0</v>
      </c>
      <c r="R50" s="51">
        <f t="shared" si="14"/>
        <v>0</v>
      </c>
      <c r="S50" s="51">
        <f t="shared" si="14"/>
        <v>0</v>
      </c>
      <c r="T50" s="51">
        <f t="shared" si="14"/>
        <v>0</v>
      </c>
      <c r="U50" s="51">
        <f t="shared" si="14"/>
        <v>0</v>
      </c>
      <c r="V50" s="51">
        <f t="shared" si="14"/>
        <v>0</v>
      </c>
      <c r="W50" s="51">
        <f t="shared" si="14"/>
        <v>0</v>
      </c>
      <c r="X50" s="51">
        <f t="shared" si="14"/>
        <v>0</v>
      </c>
      <c r="Y50" s="51">
        <f t="shared" si="14"/>
        <v>0</v>
      </c>
      <c r="Z50" s="51">
        <f t="shared" si="14"/>
        <v>0</v>
      </c>
      <c r="AA50" s="51">
        <f t="shared" si="14"/>
        <v>0</v>
      </c>
      <c r="AB50" s="51">
        <f t="shared" si="14"/>
        <v>0</v>
      </c>
      <c r="AC50" s="51">
        <f t="shared" si="14"/>
        <v>0</v>
      </c>
      <c r="AD50" s="51">
        <f t="shared" si="14"/>
        <v>0</v>
      </c>
      <c r="AE50" s="51">
        <f t="shared" si="14"/>
        <v>0</v>
      </c>
      <c r="AF50" s="51">
        <f t="shared" si="14"/>
        <v>0</v>
      </c>
      <c r="AG50" s="51">
        <f t="shared" si="14"/>
        <v>0</v>
      </c>
      <c r="AH50" s="51">
        <f t="shared" si="14"/>
        <v>0</v>
      </c>
      <c r="AI50" s="51">
        <f t="shared" si="14"/>
        <v>0</v>
      </c>
      <c r="AJ50" s="51">
        <f t="shared" si="14"/>
        <v>0</v>
      </c>
      <c r="AK50" s="51">
        <f t="shared" si="14"/>
        <v>0</v>
      </c>
      <c r="AL50" s="51">
        <f t="shared" si="14"/>
        <v>0</v>
      </c>
      <c r="AM50" s="51">
        <f t="shared" si="14"/>
        <v>0</v>
      </c>
      <c r="AN50" s="51">
        <f aca="true" t="shared" si="15" ref="AN50:AU50">SUM(AN26:AN49)</f>
        <v>0</v>
      </c>
      <c r="AO50" s="51">
        <f t="shared" si="15"/>
        <v>0</v>
      </c>
      <c r="AP50" s="51">
        <f t="shared" si="15"/>
        <v>0</v>
      </c>
      <c r="AQ50" s="51">
        <f t="shared" si="15"/>
        <v>0</v>
      </c>
      <c r="AR50" s="51">
        <f t="shared" si="15"/>
        <v>0</v>
      </c>
      <c r="AS50" s="51">
        <f t="shared" si="15"/>
        <v>0</v>
      </c>
      <c r="AT50" s="51">
        <f t="shared" si="15"/>
        <v>0</v>
      </c>
      <c r="AU50" s="51">
        <f t="shared" si="15"/>
        <v>0</v>
      </c>
      <c r="AV50" s="622">
        <f>SUM(AV26:AW49)</f>
        <v>0</v>
      </c>
      <c r="AW50" s="471"/>
      <c r="AX50" s="473"/>
      <c r="AY50" s="474"/>
      <c r="AZ50" s="603">
        <f>SUM(AZ26:BA49)</f>
        <v>0</v>
      </c>
      <c r="BA50" s="472"/>
      <c r="BB50" s="603">
        <f>SUM(BB26:BC49)</f>
        <v>0</v>
      </c>
      <c r="BC50" s="431"/>
      <c r="BD50" s="169">
        <f>SUM(BD26:BD49)</f>
        <v>0</v>
      </c>
      <c r="BE50" s="169"/>
    </row>
    <row r="51" spans="1:57" ht="15" customHeight="1" thickTop="1">
      <c r="A51" s="618" t="s">
        <v>36</v>
      </c>
      <c r="B51" s="619"/>
      <c r="C51" s="619"/>
      <c r="D51" s="540">
        <f>IF(AV50&gt;0,(AV50-BD50)/(BB12+BB13+BB15),0)</f>
        <v>0</v>
      </c>
      <c r="E51" s="541"/>
      <c r="F51" s="161">
        <f>IF(SUM(F12:F13)=1,SUM(F26:F49),"")</f>
      </c>
      <c r="G51" s="160">
        <f aca="true" t="shared" si="16" ref="G51:AU51">IF(SUM(G12:G13)=1,SUM(G26:G49),"")</f>
      </c>
      <c r="H51" s="160">
        <f t="shared" si="16"/>
      </c>
      <c r="I51" s="160">
        <f t="shared" si="16"/>
      </c>
      <c r="J51" s="160">
        <f t="shared" si="16"/>
      </c>
      <c r="K51" s="160">
        <f t="shared" si="16"/>
      </c>
      <c r="L51" s="160">
        <f t="shared" si="16"/>
      </c>
      <c r="M51" s="160">
        <f t="shared" si="16"/>
      </c>
      <c r="N51" s="160">
        <f t="shared" si="16"/>
      </c>
      <c r="O51" s="160">
        <f t="shared" si="16"/>
      </c>
      <c r="P51" s="160">
        <f t="shared" si="16"/>
      </c>
      <c r="Q51" s="160">
        <f t="shared" si="16"/>
      </c>
      <c r="R51" s="160">
        <f t="shared" si="16"/>
      </c>
      <c r="S51" s="160">
        <f t="shared" si="16"/>
      </c>
      <c r="T51" s="160">
        <f t="shared" si="16"/>
      </c>
      <c r="U51" s="160">
        <f t="shared" si="16"/>
      </c>
      <c r="V51" s="160">
        <f t="shared" si="16"/>
      </c>
      <c r="W51" s="160">
        <f t="shared" si="16"/>
      </c>
      <c r="X51" s="160">
        <f t="shared" si="16"/>
      </c>
      <c r="Y51" s="160">
        <f t="shared" si="16"/>
      </c>
      <c r="Z51" s="160">
        <f t="shared" si="16"/>
      </c>
      <c r="AA51" s="160">
        <f t="shared" si="16"/>
      </c>
      <c r="AB51" s="160">
        <f t="shared" si="16"/>
      </c>
      <c r="AC51" s="160">
        <f t="shared" si="16"/>
      </c>
      <c r="AD51" s="160">
        <f t="shared" si="16"/>
      </c>
      <c r="AE51" s="160">
        <f t="shared" si="16"/>
      </c>
      <c r="AF51" s="160">
        <f t="shared" si="16"/>
      </c>
      <c r="AG51" s="160">
        <f t="shared" si="16"/>
      </c>
      <c r="AH51" s="160">
        <f t="shared" si="16"/>
      </c>
      <c r="AI51" s="160">
        <f t="shared" si="16"/>
      </c>
      <c r="AJ51" s="160">
        <f t="shared" si="16"/>
      </c>
      <c r="AK51" s="160">
        <f t="shared" si="16"/>
      </c>
      <c r="AL51" s="160">
        <f t="shared" si="16"/>
      </c>
      <c r="AM51" s="160">
        <f t="shared" si="16"/>
      </c>
      <c r="AN51" s="160">
        <f t="shared" si="16"/>
      </c>
      <c r="AO51" s="160">
        <f t="shared" si="16"/>
      </c>
      <c r="AP51" s="160">
        <f t="shared" si="16"/>
      </c>
      <c r="AQ51" s="160">
        <f t="shared" si="16"/>
      </c>
      <c r="AR51" s="160">
        <f t="shared" si="16"/>
      </c>
      <c r="AS51" s="160">
        <f t="shared" si="16"/>
      </c>
      <c r="AT51" s="160">
        <f t="shared" si="16"/>
      </c>
      <c r="AU51" s="160">
        <f t="shared" si="16"/>
      </c>
      <c r="AV51" s="160"/>
      <c r="AW51" s="160"/>
      <c r="AX51" s="160"/>
      <c r="AY51" s="160"/>
      <c r="AZ51" s="160"/>
      <c r="BA51" s="160"/>
      <c r="BB51" s="160"/>
      <c r="BC51" s="160"/>
      <c r="BD51" s="169" t="s">
        <v>180</v>
      </c>
      <c r="BE51" s="169">
        <f>COUNTIF(BE26:BE49,"&gt;0")</f>
        <v>0</v>
      </c>
    </row>
    <row r="52" spans="1:57" ht="15" customHeight="1" thickBot="1">
      <c r="A52" s="620"/>
      <c r="B52" s="621"/>
      <c r="C52" s="621"/>
      <c r="D52" s="542"/>
      <c r="E52" s="543"/>
      <c r="F52" s="162">
        <f>IF(AND(F51&lt;3,F51&gt;0),1,"")</f>
      </c>
      <c r="G52" s="163">
        <f aca="true" t="shared" si="17" ref="G52:AT52">IF(AND(G51&lt;3,G51&gt;0),1,"")</f>
      </c>
      <c r="H52" s="163">
        <f t="shared" si="17"/>
      </c>
      <c r="I52" s="163">
        <f t="shared" si="17"/>
      </c>
      <c r="J52" s="163">
        <f t="shared" si="17"/>
      </c>
      <c r="K52" s="163">
        <f t="shared" si="17"/>
      </c>
      <c r="L52" s="163">
        <f t="shared" si="17"/>
      </c>
      <c r="M52" s="163">
        <f t="shared" si="17"/>
      </c>
      <c r="N52" s="163">
        <f t="shared" si="17"/>
      </c>
      <c r="O52" s="163">
        <f t="shared" si="17"/>
      </c>
      <c r="P52" s="163">
        <f t="shared" si="17"/>
      </c>
      <c r="Q52" s="163">
        <f t="shared" si="17"/>
      </c>
      <c r="R52" s="163">
        <f t="shared" si="17"/>
      </c>
      <c r="S52" s="163">
        <f t="shared" si="17"/>
      </c>
      <c r="T52" s="163">
        <f t="shared" si="17"/>
      </c>
      <c r="U52" s="163">
        <f t="shared" si="17"/>
      </c>
      <c r="V52" s="163">
        <f t="shared" si="17"/>
      </c>
      <c r="W52" s="163">
        <f t="shared" si="17"/>
      </c>
      <c r="X52" s="163">
        <f t="shared" si="17"/>
      </c>
      <c r="Y52" s="163">
        <f t="shared" si="17"/>
      </c>
      <c r="Z52" s="163">
        <f t="shared" si="17"/>
      </c>
      <c r="AA52" s="163">
        <f t="shared" si="17"/>
      </c>
      <c r="AB52" s="163">
        <f t="shared" si="17"/>
      </c>
      <c r="AC52" s="163">
        <f t="shared" si="17"/>
      </c>
      <c r="AD52" s="163">
        <f t="shared" si="17"/>
      </c>
      <c r="AE52" s="163">
        <f t="shared" si="17"/>
      </c>
      <c r="AF52" s="163">
        <f t="shared" si="17"/>
      </c>
      <c r="AG52" s="163">
        <f t="shared" si="17"/>
      </c>
      <c r="AH52" s="163">
        <f t="shared" si="17"/>
      </c>
      <c r="AI52" s="163">
        <f t="shared" si="17"/>
      </c>
      <c r="AJ52" s="163">
        <f t="shared" si="17"/>
      </c>
      <c r="AK52" s="163">
        <f t="shared" si="17"/>
      </c>
      <c r="AL52" s="163">
        <f t="shared" si="17"/>
      </c>
      <c r="AM52" s="163">
        <f t="shared" si="17"/>
      </c>
      <c r="AN52" s="163">
        <f t="shared" si="17"/>
      </c>
      <c r="AO52" s="163">
        <f t="shared" si="17"/>
      </c>
      <c r="AP52" s="163">
        <f t="shared" si="17"/>
      </c>
      <c r="AQ52" s="163">
        <f t="shared" si="17"/>
      </c>
      <c r="AR52" s="163">
        <f t="shared" si="17"/>
      </c>
      <c r="AS52" s="163">
        <f t="shared" si="17"/>
      </c>
      <c r="AT52" s="163">
        <f t="shared" si="17"/>
      </c>
      <c r="AU52" s="163">
        <f>IF(AND(AU51&lt;3,AU51&gt;0),1,"")</f>
      </c>
      <c r="AV52" s="163">
        <f>SUM(F52:AU52)</f>
        <v>0</v>
      </c>
      <c r="AW52" s="163"/>
      <c r="AX52" s="163"/>
      <c r="AY52" s="163"/>
      <c r="AZ52" s="163"/>
      <c r="BA52" s="163"/>
      <c r="BB52" s="163"/>
      <c r="BC52" s="163"/>
      <c r="BD52" s="169" t="s">
        <v>179</v>
      </c>
      <c r="BE52" s="169" t="e">
        <f>BD50/BE51</f>
        <v>#DIV/0!</v>
      </c>
    </row>
    <row r="53" spans="6:48" ht="12.75" thickTop="1">
      <c r="F53" s="127">
        <f>IF(AND(F51&lt;8,F51&gt;0),1,"")</f>
      </c>
      <c r="G53" s="127">
        <f aca="true" t="shared" si="18" ref="G53:AT53">IF(AND(G51&lt;8,G51&gt;0),1,"")</f>
      </c>
      <c r="H53" s="127">
        <f t="shared" si="18"/>
      </c>
      <c r="I53" s="127">
        <f t="shared" si="18"/>
      </c>
      <c r="J53" s="127">
        <f t="shared" si="18"/>
      </c>
      <c r="K53" s="127">
        <f t="shared" si="18"/>
      </c>
      <c r="L53" s="127">
        <f t="shared" si="18"/>
      </c>
      <c r="M53" s="127">
        <f t="shared" si="18"/>
      </c>
      <c r="N53" s="127">
        <f t="shared" si="18"/>
      </c>
      <c r="O53" s="127">
        <f t="shared" si="18"/>
      </c>
      <c r="P53" s="127">
        <f t="shared" si="18"/>
      </c>
      <c r="Q53" s="127">
        <f t="shared" si="18"/>
      </c>
      <c r="R53" s="127">
        <f t="shared" si="18"/>
      </c>
      <c r="S53" s="127">
        <f t="shared" si="18"/>
      </c>
      <c r="T53" s="127">
        <f t="shared" si="18"/>
      </c>
      <c r="U53" s="127">
        <f t="shared" si="18"/>
      </c>
      <c r="V53" s="127">
        <f t="shared" si="18"/>
      </c>
      <c r="W53" s="127">
        <f t="shared" si="18"/>
      </c>
      <c r="X53" s="127">
        <f t="shared" si="18"/>
      </c>
      <c r="Y53" s="127">
        <f t="shared" si="18"/>
      </c>
      <c r="Z53" s="127">
        <f t="shared" si="18"/>
      </c>
      <c r="AA53" s="127">
        <f t="shared" si="18"/>
      </c>
      <c r="AB53" s="127">
        <f t="shared" si="18"/>
      </c>
      <c r="AC53" s="127">
        <f t="shared" si="18"/>
      </c>
      <c r="AD53" s="127">
        <f t="shared" si="18"/>
      </c>
      <c r="AE53" s="127">
        <f t="shared" si="18"/>
      </c>
      <c r="AF53" s="127">
        <f t="shared" si="18"/>
      </c>
      <c r="AG53" s="127">
        <f t="shared" si="18"/>
      </c>
      <c r="AH53" s="127">
        <f t="shared" si="18"/>
      </c>
      <c r="AI53" s="127">
        <f t="shared" si="18"/>
      </c>
      <c r="AJ53" s="127">
        <f t="shared" si="18"/>
      </c>
      <c r="AK53" s="127">
        <f t="shared" si="18"/>
      </c>
      <c r="AL53" s="127">
        <f t="shared" si="18"/>
      </c>
      <c r="AM53" s="127">
        <f t="shared" si="18"/>
      </c>
      <c r="AN53" s="127">
        <f t="shared" si="18"/>
      </c>
      <c r="AO53" s="127">
        <f t="shared" si="18"/>
      </c>
      <c r="AP53" s="127">
        <f t="shared" si="18"/>
      </c>
      <c r="AQ53" s="127">
        <f t="shared" si="18"/>
      </c>
      <c r="AR53" s="127">
        <f t="shared" si="18"/>
      </c>
      <c r="AS53" s="127">
        <f t="shared" si="18"/>
      </c>
      <c r="AT53" s="127">
        <f t="shared" si="18"/>
      </c>
      <c r="AU53" s="127">
        <f>IF(AND(AU51&lt;8,AU51&gt;0),1,"")</f>
      </c>
      <c r="AV53" s="127">
        <f>SUM(F53:AU53)</f>
        <v>0</v>
      </c>
    </row>
    <row r="58" spans="18:51" ht="12"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8:51" ht="12"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18:51" ht="12"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18:51" ht="12"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18:51" ht="12"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</row>
    <row r="63" spans="18:51" ht="12"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18:51" ht="12"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18:51" ht="12"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18:51" ht="12"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8:51" ht="12"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18:51" ht="12"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8:51" ht="12"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18:51" ht="12"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8:51" ht="12"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18:51" ht="12"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</sheetData>
  <sheetProtection sheet="1" objects="1" scenarios="1"/>
  <mergeCells count="213">
    <mergeCell ref="BA4:BC4"/>
    <mergeCell ref="AI4:AK4"/>
    <mergeCell ref="AI7:AK7"/>
    <mergeCell ref="AL7:AN7"/>
    <mergeCell ref="AR5:AT5"/>
    <mergeCell ref="AO6:AQ6"/>
    <mergeCell ref="AI5:AK5"/>
    <mergeCell ref="AL4:AN4"/>
    <mergeCell ref="AL5:AN5"/>
    <mergeCell ref="AU5:AW5"/>
    <mergeCell ref="BB21:BC21"/>
    <mergeCell ref="BB22:BC22"/>
    <mergeCell ref="AZ22:BA22"/>
    <mergeCell ref="BB18:BC18"/>
    <mergeCell ref="AZ18:BA18"/>
    <mergeCell ref="AZ20:BA20"/>
    <mergeCell ref="BB20:BC20"/>
    <mergeCell ref="AZ19:BA19"/>
    <mergeCell ref="AV14:BA14"/>
    <mergeCell ref="BB12:BC12"/>
    <mergeCell ref="AW9:BB10"/>
    <mergeCell ref="AW11:BB11"/>
    <mergeCell ref="BB14:BC14"/>
    <mergeCell ref="BB13:BC13"/>
    <mergeCell ref="AV13:BA13"/>
    <mergeCell ref="M5:Q5"/>
    <mergeCell ref="AI6:AK6"/>
    <mergeCell ref="BA5:BC5"/>
    <mergeCell ref="BA7:BC7"/>
    <mergeCell ref="AX7:AZ7"/>
    <mergeCell ref="BA6:BC6"/>
    <mergeCell ref="AL6:AN6"/>
    <mergeCell ref="M6:Q6"/>
    <mergeCell ref="AX5:AZ5"/>
    <mergeCell ref="AR6:AT6"/>
    <mergeCell ref="AV20:AW20"/>
    <mergeCell ref="AV18:AW18"/>
    <mergeCell ref="AV19:AW19"/>
    <mergeCell ref="F16:L16"/>
    <mergeCell ref="T16:Z16"/>
    <mergeCell ref="AA16:AG16"/>
    <mergeCell ref="AH16:AN16"/>
    <mergeCell ref="M16:S16"/>
    <mergeCell ref="AO16:AU16"/>
    <mergeCell ref="F17:AU18"/>
    <mergeCell ref="BB23:BC23"/>
    <mergeCell ref="BB19:BC19"/>
    <mergeCell ref="AX50:AY50"/>
    <mergeCell ref="AX46:AY46"/>
    <mergeCell ref="AX48:AY48"/>
    <mergeCell ref="AX20:AY20"/>
    <mergeCell ref="AX49:AY49"/>
    <mergeCell ref="AX36:AY36"/>
    <mergeCell ref="AX37:AY37"/>
    <mergeCell ref="AX45:AY45"/>
    <mergeCell ref="AO4:AQ4"/>
    <mergeCell ref="AR4:AT4"/>
    <mergeCell ref="AU4:AW4"/>
    <mergeCell ref="AX4:AZ4"/>
    <mergeCell ref="AU6:AW6"/>
    <mergeCell ref="Y6:Z6"/>
    <mergeCell ref="AX6:AZ6"/>
    <mergeCell ref="AO5:AQ5"/>
    <mergeCell ref="AG4:AH4"/>
    <mergeCell ref="AG5:AH5"/>
    <mergeCell ref="AG6:AH7"/>
    <mergeCell ref="Y5:Z5"/>
    <mergeCell ref="T4:Z4"/>
    <mergeCell ref="R5:S5"/>
    <mergeCell ref="R6:S6"/>
    <mergeCell ref="T5:X5"/>
    <mergeCell ref="T6:X6"/>
    <mergeCell ref="M7:Q7"/>
    <mergeCell ref="M4:S4"/>
    <mergeCell ref="AX44:AY44"/>
    <mergeCell ref="AX38:AY38"/>
    <mergeCell ref="AX39:AY39"/>
    <mergeCell ref="AX40:AY40"/>
    <mergeCell ref="AX41:AY41"/>
    <mergeCell ref="AX43:AY43"/>
    <mergeCell ref="AX32:AY32"/>
    <mergeCell ref="AX33:AY33"/>
    <mergeCell ref="AX35:AY35"/>
    <mergeCell ref="AX47:AY47"/>
    <mergeCell ref="AV49:AW49"/>
    <mergeCell ref="AV48:AW48"/>
    <mergeCell ref="AV41:AW41"/>
    <mergeCell ref="AV42:AW42"/>
    <mergeCell ref="AV43:AW43"/>
    <mergeCell ref="AV44:AW44"/>
    <mergeCell ref="AV45:AW45"/>
    <mergeCell ref="AZ50:BA50"/>
    <mergeCell ref="BB50:BC50"/>
    <mergeCell ref="AV50:AW50"/>
    <mergeCell ref="AX26:AY26"/>
    <mergeCell ref="AX27:AY27"/>
    <mergeCell ref="AX28:AY28"/>
    <mergeCell ref="AX29:AY29"/>
    <mergeCell ref="AX30:AY30"/>
    <mergeCell ref="AX31:AY31"/>
    <mergeCell ref="AX42:AY42"/>
    <mergeCell ref="AZ46:BA46"/>
    <mergeCell ref="AV24:AW24"/>
    <mergeCell ref="BB46:BC46"/>
    <mergeCell ref="AZ47:BA47"/>
    <mergeCell ref="BB47:BC47"/>
    <mergeCell ref="AV46:AW46"/>
    <mergeCell ref="AV47:AW47"/>
    <mergeCell ref="AV39:AW39"/>
    <mergeCell ref="AV40:AW40"/>
    <mergeCell ref="AX34:AY34"/>
    <mergeCell ref="AZ48:BA48"/>
    <mergeCell ref="BB48:BC48"/>
    <mergeCell ref="AZ49:BA49"/>
    <mergeCell ref="BB49:BC49"/>
    <mergeCell ref="AZ44:BA44"/>
    <mergeCell ref="BB44:BC44"/>
    <mergeCell ref="AZ45:BA45"/>
    <mergeCell ref="BB45:BC45"/>
    <mergeCell ref="AZ42:BA42"/>
    <mergeCell ref="BB42:BC42"/>
    <mergeCell ref="AZ43:BA43"/>
    <mergeCell ref="BB43:BC43"/>
    <mergeCell ref="AZ40:BA40"/>
    <mergeCell ref="BB40:BC40"/>
    <mergeCell ref="AZ41:BA41"/>
    <mergeCell ref="BB41:BC41"/>
    <mergeCell ref="AZ38:BA38"/>
    <mergeCell ref="BB38:BC38"/>
    <mergeCell ref="AZ39:BA39"/>
    <mergeCell ref="BB39:BC39"/>
    <mergeCell ref="AZ36:BA36"/>
    <mergeCell ref="BB36:BC36"/>
    <mergeCell ref="AZ37:BA37"/>
    <mergeCell ref="BB37:BC37"/>
    <mergeCell ref="AZ34:BA34"/>
    <mergeCell ref="BB34:BC34"/>
    <mergeCell ref="AZ35:BA35"/>
    <mergeCell ref="BB35:BC35"/>
    <mergeCell ref="AZ32:BA32"/>
    <mergeCell ref="BB32:BC32"/>
    <mergeCell ref="AZ33:BA33"/>
    <mergeCell ref="BB33:BC33"/>
    <mergeCell ref="AZ30:BA30"/>
    <mergeCell ref="BB30:BC30"/>
    <mergeCell ref="AZ31:BA31"/>
    <mergeCell ref="BB31:BC31"/>
    <mergeCell ref="AZ28:BA28"/>
    <mergeCell ref="BB28:BC28"/>
    <mergeCell ref="AZ29:BA29"/>
    <mergeCell ref="BB29:BC29"/>
    <mergeCell ref="AZ27:BA27"/>
    <mergeCell ref="BB27:BC27"/>
    <mergeCell ref="AZ26:BA26"/>
    <mergeCell ref="BB26:BC26"/>
    <mergeCell ref="AZ25:BA25"/>
    <mergeCell ref="BB25:BC25"/>
    <mergeCell ref="AX24:AY24"/>
    <mergeCell ref="AZ24:BA24"/>
    <mergeCell ref="AX25:AY25"/>
    <mergeCell ref="BB24:BC24"/>
    <mergeCell ref="AV23:AW23"/>
    <mergeCell ref="AV22:AW22"/>
    <mergeCell ref="AZ23:BA23"/>
    <mergeCell ref="AZ21:BA21"/>
    <mergeCell ref="AX22:AY22"/>
    <mergeCell ref="AX23:AY23"/>
    <mergeCell ref="AX21:AY21"/>
    <mergeCell ref="AV21:AW21"/>
    <mergeCell ref="R7:S7"/>
    <mergeCell ref="AO7:AQ7"/>
    <mergeCell ref="T7:Z7"/>
    <mergeCell ref="AV12:BA12"/>
    <mergeCell ref="AU7:AW7"/>
    <mergeCell ref="AR7:AT7"/>
    <mergeCell ref="AX18:AY18"/>
    <mergeCell ref="AX19:AY19"/>
    <mergeCell ref="AV15:BA15"/>
    <mergeCell ref="AV17:BC17"/>
    <mergeCell ref="BB15:BC15"/>
    <mergeCell ref="A6:B7"/>
    <mergeCell ref="A9:B9"/>
    <mergeCell ref="A10:B11"/>
    <mergeCell ref="A12:E12"/>
    <mergeCell ref="C10:E10"/>
    <mergeCell ref="C11:E11"/>
    <mergeCell ref="B17:B18"/>
    <mergeCell ref="C17:C18"/>
    <mergeCell ref="A13:E13"/>
    <mergeCell ref="A14:E14"/>
    <mergeCell ref="A15:E15"/>
    <mergeCell ref="A16:E16"/>
    <mergeCell ref="A17:A18"/>
    <mergeCell ref="AV28:AW28"/>
    <mergeCell ref="A51:C52"/>
    <mergeCell ref="A50:C50"/>
    <mergeCell ref="A26:A49"/>
    <mergeCell ref="AV33:AW33"/>
    <mergeCell ref="AV34:AW34"/>
    <mergeCell ref="AV35:AW35"/>
    <mergeCell ref="AV36:AW36"/>
    <mergeCell ref="AV37:AW37"/>
    <mergeCell ref="AV38:AW38"/>
    <mergeCell ref="AV29:AW29"/>
    <mergeCell ref="D51:E52"/>
    <mergeCell ref="D17:D18"/>
    <mergeCell ref="E17:E18"/>
    <mergeCell ref="A25:AW25"/>
    <mergeCell ref="AV30:AW30"/>
    <mergeCell ref="AV31:AW31"/>
    <mergeCell ref="AV32:AW32"/>
    <mergeCell ref="AV26:AW26"/>
    <mergeCell ref="AV27:AW27"/>
  </mergeCells>
  <printOptions/>
  <pageMargins left="0.5905511811023623" right="0.1968503937007874" top="0.4330708661417323" bottom="0.35433070866141736" header="0.31496062992125984" footer="0.11811023622047245"/>
  <pageSetup fitToHeight="1" fitToWidth="1" horizontalDpi="600" verticalDpi="600" orientation="landscape" paperSize="9" scale="71"/>
  <headerFooter alignWithMargins="0">
    <oddFooter>&amp;C&amp;8 30.82.321 d -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BE72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2" width="11.625" style="11" customWidth="1"/>
    <col min="3" max="3" width="3.125" style="12" customWidth="1"/>
    <col min="4" max="4" width="2.625" style="11" customWidth="1"/>
    <col min="5" max="5" width="3.125" style="11" customWidth="1"/>
    <col min="6" max="14" width="2.625" style="11" customWidth="1"/>
    <col min="15" max="50" width="2.625" style="12" customWidth="1"/>
    <col min="51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B1" s="1"/>
      <c r="C1" s="2"/>
      <c r="D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1:55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40.5" customHeight="1">
      <c r="A4" s="1"/>
      <c r="B4" s="1"/>
      <c r="C4" s="2"/>
      <c r="D4" s="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4" s="3" customFormat="1" ht="20.25" customHeight="1">
      <c r="A5" s="9" t="s">
        <v>143</v>
      </c>
      <c r="B5" s="9"/>
      <c r="C5" s="10"/>
      <c r="D5" s="9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5" s="3" customFormat="1" ht="15" customHeight="1">
      <c r="A6" s="601" t="s">
        <v>54</v>
      </c>
      <c r="B6" s="9"/>
      <c r="C6" s="10"/>
      <c r="D6" s="9"/>
      <c r="E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7.25" customHeight="1">
      <c r="A7" s="601"/>
      <c r="B7" s="9"/>
      <c r="C7" s="10"/>
      <c r="D7" s="9"/>
      <c r="E7" s="9"/>
      <c r="O7" s="1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1" ht="6" customHeight="1" thickBot="1">
      <c r="A8" s="13"/>
      <c r="O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72" t="s">
        <v>161</v>
      </c>
      <c r="B9" s="423" t="s">
        <v>29</v>
      </c>
      <c r="C9" s="406"/>
      <c r="D9" s="406"/>
      <c r="E9" s="407"/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55"/>
      <c r="AW9" s="348" t="s">
        <v>45</v>
      </c>
      <c r="AX9" s="349"/>
      <c r="AY9" s="349"/>
      <c r="AZ9" s="349"/>
      <c r="BA9" s="349"/>
      <c r="BB9" s="350"/>
      <c r="BC9" s="56"/>
    </row>
    <row r="10" spans="1:55" ht="12.75" customHeight="1">
      <c r="A10" s="712">
        <f>IF(1!A10="","",IF(F11&lt;1!L11,1!A10+1,1!A10))</f>
      </c>
      <c r="B10" s="424" t="s">
        <v>30</v>
      </c>
      <c r="C10" s="425"/>
      <c r="D10" s="425"/>
      <c r="E10" s="426"/>
      <c r="F10" s="111" t="e">
        <f>IF(1!M10="",IF(OR(AND(OR(1!L11=1,1!L11=5,1!L11=7,1!L11=8,1!L11=10,1!L11=12),1!L10&gt;30),AND(OR(1!L11=9,1!L11=11),1!L10&gt;29)),1,1!L10+1),IF(1!T10="",IF(OR(AND(OR(1!S11=1,1!S11=5,1!S11=7,1!S11=8,1!S11=10,1!S11=12),1!S10&gt;30),AND(OR(1!S11=9,1!S11=11),1!S10&gt;29)),1,1!S10+1),IF(1!AA10="",IF(OR(AND(OR(1!Z11=1,1!Z11=5,1!Z11=7,1!Z11=8,1!Z11=10,1!Z11=12),1!Z10&gt;30),AND(OR(1!Z11=9,1!Z11=11),1!Z10&gt;29)),1,1!Z10+1),IF(1!AH10="",IF(OR(AND(OR(1!AG11=1,1!AG11=5,1!AG11=7,1!AG11=8,1!AG11=10,1!AG11=12),1!AG10&gt;30),AND(OR(1!AG11=9,1!AG11=11),1!AG10&gt;29)),1,1!AG10+1),IF(1!AO10="",IF(AND(OR(1!AN11=1,1!AN11=5,1!AN11=7,1!AN11=8,1!AN11=10,1!AN11=12),1!AN10&gt;30),1,IF(AND(1!AN11=11,1!AN10&gt;29),1,1!AN10+1)))))))</f>
        <v>#VALUE!</v>
      </c>
      <c r="G10" s="111" t="e">
        <f>IF(F10="","",IF(F11=2,IF(F10&lt;28,IF(1!$L10&gt;0,F10+1,""),1),IF(OR(F11=4,F11=6,F11=9,F11=11),IF(F10&lt;30,IF(1!$L10&gt;0,F10+1,""),1),IF(F10&lt;31,IF(1!$L10&gt;0,F10+1,""),1))))</f>
        <v>#VALUE!</v>
      </c>
      <c r="H10" s="111" t="e">
        <f>IF(G10="","",IF(G11=2,IF(G10&lt;28,IF(1!$L10&gt;0,G10+1,""),1),IF(OR(G11=4,G11=6,G11=9,G11=11),IF(G10&lt;30,IF(1!$L10&gt;0,G10+1,""),1),IF(G10&lt;31,IF(1!$L10&gt;0,G10+1,""),1))))</f>
        <v>#VALUE!</v>
      </c>
      <c r="I10" s="111" t="e">
        <f>IF(H10="","",IF(H11=2,IF(H10&lt;28,IF(1!$L10&gt;0,H10+1,""),1),IF(OR(H11=4,H11=6,H11=9,H11=11),IF(H10&lt;30,IF(1!$L10&gt;0,H10+1,""),1),IF(H10&lt;31,IF(1!$L10&gt;0,H10+1,""),1))))</f>
        <v>#VALUE!</v>
      </c>
      <c r="J10" s="111" t="e">
        <f>IF(I10="","",IF(I11=2,IF(I10&lt;28,IF(1!$L10&gt;0,I10+1,""),1),IF(OR(I11=4,I11=6,I11=9,I11=11),IF(I10&lt;30,IF(1!$L10&gt;0,I10+1,""),1),IF(I10&lt;31,IF(1!$L10&gt;0,I10+1,""),1))))</f>
        <v>#VALUE!</v>
      </c>
      <c r="K10" s="111" t="e">
        <f>IF(J10="","",IF(J11=2,IF(J10&lt;28,IF(1!$L10&gt;0,J10+1,""),1),IF(OR(J11=4,J11=6,J11=9,J11=11),IF(J10&lt;30,IF(1!$L10&gt;0,J10+1,""),1),IF(J10&lt;31,IF(1!$L10&gt;0,J10+1,""),1))))</f>
        <v>#VALUE!</v>
      </c>
      <c r="L10" s="111" t="e">
        <f>IF(K10="","",IF(K11=2,IF(K10&lt;28,IF(1!$L10&gt;0,K10+1,""),1),IF(OR(K11=4,K11=6,K11=9,K11=11),IF(K10&lt;30,IF(1!$L10&gt;0,K10+1,""),1),IF(K10&lt;31,IF(1!$L10&gt;0,K10+1,""),1))))</f>
        <v>#VALUE!</v>
      </c>
      <c r="M10" s="112" t="e">
        <f>IF(L10="","",IF(AND(OR(L11=4,L11=6,L11=9,L11=11),L10=30),"",IF(AND(OR(L11=1,L11=3,L11=5,L11=7,L11=8,L11=10,L11=12),L10=31),"",IF(L10&gt;E10,IF(L11=2,IF(L10&lt;28,IF($K10&gt;0,L10+1,""),1),IF(OR(L11=4,L11=6,L11=9,L11=11),IF(L10&lt;30,IF($K10&gt;0,L10+1,""),1),IF(L10&lt;31,IF($K10&gt;0,L10+1,""),1))),""))))</f>
        <v>#VALUE!</v>
      </c>
      <c r="N10" s="111" t="e">
        <f>IF(M10="","",IF(M11=2,IF(M10&lt;28,IF(1!$L10&gt;0,M10+1,""),1),IF(OR(M11=4,M11=6,M11=9,M11=11),IF(M10&lt;30,IF(1!$L10&gt;0,M10+1,""),1),IF(M10&lt;31,IF(1!$L10&gt;0,M10+1,""),1))))</f>
        <v>#VALUE!</v>
      </c>
      <c r="O10" s="111" t="e">
        <f>IF(N10="","",IF(N11=2,IF(N10&lt;28,IF(1!$L10&gt;0,N10+1,""),1),IF(OR(N11=4,N11=6,N11=9,N11=11),IF(N10&lt;30,IF(1!$L10&gt;0,N10+1,""),1),IF(N10&lt;31,IF(1!$L10&gt;0,N10+1,""),1))))</f>
        <v>#VALUE!</v>
      </c>
      <c r="P10" s="111" t="e">
        <f>IF(O10="","",IF(O11=2,IF(O10&lt;28,IF(1!$L10&gt;0,O10+1,""),1),IF(OR(O11=4,O11=6,O11=9,O11=11),IF(O10&lt;30,IF(1!$L10&gt;0,O10+1,""),1),IF(O10&lt;31,IF(1!$L10&gt;0,O10+1,""),1))))</f>
        <v>#VALUE!</v>
      </c>
      <c r="Q10" s="111" t="e">
        <f>IF(P10="","",IF(P11=2,IF(P10&lt;28,IF(1!$L10&gt;0,P10+1,""),1),IF(OR(P11=4,P11=6,P11=9,P11=11),IF(P10&lt;30,IF(1!$L10&gt;0,P10+1,""),1),IF(P10&lt;31,IF(1!$L10&gt;0,P10+1,""),1))))</f>
        <v>#VALUE!</v>
      </c>
      <c r="R10" s="111" t="e">
        <f>IF(Q10="","",IF(Q11=2,IF(Q10&lt;28,IF(1!$L10&gt;0,Q10+1,""),1),IF(OR(Q11=4,Q11=6,Q11=9,Q11=11),IF(Q10&lt;30,IF(1!$L10&gt;0,Q10+1,""),1),IF(Q10&lt;31,IF(1!$L10&gt;0,Q10+1,""),1))))</f>
        <v>#VALUE!</v>
      </c>
      <c r="S10" s="111" t="e">
        <f>IF(R10="","",IF(R11=2,IF(R10&lt;28,IF(1!$L10&gt;0,R10+1,""),1),IF(OR(R11=4,R11=6,R11=9,R11=11),IF(R10&lt;30,IF(1!$L10&gt;0,R10+1,""),1),IF(R10&lt;31,IF(1!$L10&gt;0,R10+1,""),1))))</f>
        <v>#VALUE!</v>
      </c>
      <c r="T10" s="112" t="e">
        <f>IF(S10="","",IF(AND(OR(S11=4,S11=6,S11=9,S11=11),S10=30),"",IF(AND(OR(S11=1,S11=3,S11=5,S11=7,S11=8,S11=10,S11=12),S10=31),"",IF(S10&gt;L10,IF(S11=2,IF(S10&lt;28,IF($K10&gt;0,S10+1,""),1),IF(OR(S11=4,S11=6,S11=9,S11=11),IF(S10&lt;30,IF($K10&gt;0,S10+1,""),1),IF(S10&lt;31,IF($K10&gt;0,S10+1,""),1))),""))))</f>
        <v>#VALUE!</v>
      </c>
      <c r="U10" s="111" t="e">
        <f>IF(T10="","",IF(T11=2,IF(T10&lt;28,IF(1!$L10&gt;0,T10+1,""),1),IF(OR(T11=4,T11=6,T11=9,T11=11),IF(T10&lt;30,IF(1!$L10&gt;0,T10+1,""),1),IF(T10&lt;31,IF(1!$L10&gt;0,T10+1,""),1))))</f>
        <v>#VALUE!</v>
      </c>
      <c r="V10" s="111" t="e">
        <f>IF(U10="","",IF(U11=2,IF(U10&lt;28,IF(1!$L10&gt;0,U10+1,""),1),IF(OR(U11=4,U11=6,U11=9,U11=11),IF(U10&lt;30,IF(1!$L10&gt;0,U10+1,""),1),IF(U10&lt;31,IF(1!$L10&gt;0,U10+1,""),1))))</f>
        <v>#VALUE!</v>
      </c>
      <c r="W10" s="111" t="e">
        <f>IF(V10="","",IF(V11=2,IF(V10&lt;28,IF(1!$L10&gt;0,V10+1,""),1),IF(OR(V11=4,V11=6,V11=9,V11=11),IF(V10&lt;30,IF(1!$L10&gt;0,V10+1,""),1),IF(V10&lt;31,IF(1!$L10&gt;0,V10+1,""),1))))</f>
        <v>#VALUE!</v>
      </c>
      <c r="X10" s="111" t="e">
        <f>IF(W10="","",IF(W11=2,IF(W10&lt;28,IF(1!$L10&gt;0,W10+1,""),1),IF(OR(W11=4,W11=6,W11=9,W11=11),IF(W10&lt;30,IF(1!$L10&gt;0,W10+1,""),1),IF(W10&lt;31,IF(1!$L10&gt;0,W10+1,""),1))))</f>
        <v>#VALUE!</v>
      </c>
      <c r="Y10" s="111" t="e">
        <f>IF(X10="","",IF(X11=2,IF(X10&lt;28,IF(1!$L10&gt;0,X10+1,""),1),IF(OR(X11=4,X11=6,X11=9,X11=11),IF(X10&lt;30,IF(1!$L10&gt;0,X10+1,""),1),IF(X10&lt;31,IF(1!$L10&gt;0,X10+1,""),1))))</f>
        <v>#VALUE!</v>
      </c>
      <c r="Z10" s="111" t="e">
        <f>IF(Y10="","",IF(Y11=2,IF(Y10&lt;28,IF(1!$L10&gt;0,Y10+1,""),1),IF(OR(Y11=4,Y11=6,Y11=9,Y11=11),IF(Y10&lt;30,IF(1!$L10&gt;0,Y10+1,""),1),IF(Y10&lt;31,IF(1!$L10&gt;0,Y10+1,""),1))))</f>
        <v>#VALUE!</v>
      </c>
      <c r="AA10" s="112" t="e">
        <f>IF(Z10="","",IF(AND(OR(Z11=4,Z11=6,Z11=9,Z11=11),Z10=30),"",IF(AND(OR(Z11=1,Z11=3,Z11=5,Z11=7,Z11=8,Z11=10,Z11=12),Z10=31),"",IF(Z10&gt;S10,IF(Z11=2,IF(Z10&lt;28,IF($K10&gt;0,Z10+1,""),1),IF(OR(Z11=4,Z11=6,Z11=9,Z11=11),IF(Z10&lt;30,IF($K10&gt;0,Z10+1,""),1),IF(Z10&lt;31,IF($K10&gt;0,Z10+1,""),1))),""))))</f>
        <v>#VALUE!</v>
      </c>
      <c r="AB10" s="111" t="e">
        <f>IF(AA10="","",IF(AA11=2,IF(AA10&lt;28,IF(1!$L10&gt;0,AA10+1,""),1),IF(OR(AA11=4,AA11=6,AA11=9,AA11=11),IF(AA10&lt;30,IF(1!$L10&gt;0,AA10+1,""),1),IF(AA10&lt;31,IF(1!$L10&gt;0,AA10+1,""),1))))</f>
        <v>#VALUE!</v>
      </c>
      <c r="AC10" s="111" t="e">
        <f>IF(AB10="","",IF(AB11=2,IF(AB10&lt;28,IF(1!$L10&gt;0,AB10+1,""),1),IF(OR(AB11=4,AB11=6,AB11=9,AB11=11),IF(AB10&lt;30,IF(1!$L10&gt;0,AB10+1,""),1),IF(AB10&lt;31,IF(1!$L10&gt;0,AB10+1,""),1))))</f>
        <v>#VALUE!</v>
      </c>
      <c r="AD10" s="111" t="e">
        <f>IF(AC10="","",IF(AC11=2,IF(AC10&lt;28,IF(1!$L10&gt;0,AC10+1,""),1),IF(OR(AC11=4,AC11=6,AC11=9,AC11=11),IF(AC10&lt;30,IF(1!$L10&gt;0,AC10+1,""),1),IF(AC10&lt;31,IF(1!$L10&gt;0,AC10+1,""),1))))</f>
        <v>#VALUE!</v>
      </c>
      <c r="AE10" s="111" t="e">
        <f>IF(AD10="","",IF(AD11=2,IF(AD10&lt;28,IF(1!$L10&gt;0,AD10+1,""),1),IF(OR(AD11=4,AD11=6,AD11=9,AD11=11),IF(AD10&lt;30,IF(1!$L10&gt;0,AD10+1,""),1),IF(AD10&lt;31,IF(1!$L10&gt;0,AD10+1,""),1))))</f>
        <v>#VALUE!</v>
      </c>
      <c r="AF10" s="111" t="e">
        <f>IF(AE10="","",IF(AE11=2,IF(AE10&lt;28,IF(1!$L10&gt;0,AE10+1,""),1),IF(OR(AE11=4,AE11=6,AE11=9,AE11=11),IF(AE10&lt;30,IF(1!$L10&gt;0,AE10+1,""),1),IF(AE10&lt;31,IF(1!$L10&gt;0,AE10+1,""),1))))</f>
        <v>#VALUE!</v>
      </c>
      <c r="AG10" s="111" t="e">
        <f>IF(AF10="","",IF(AF11=2,IF(AF10&lt;28,IF(1!$L10&gt;0,AF10+1,""),1),IF(OR(AF11=4,AF11=6,AF11=9,AF11=11),IF(AF10&lt;30,IF(1!$L10&gt;0,AF10+1,""),1),IF(AF10&lt;31,IF(1!$L10&gt;0,AF10+1,""),1))))</f>
        <v>#VALUE!</v>
      </c>
      <c r="AH10" s="112" t="e">
        <f>IF(AG10="","",IF(AND(OR(AG11=4,AG11=6,AG11=9,AG11=11),AG10=30),"",IF(AND(OR(AG11=1,AG11=3,AG11=5,AG11=7,AG11=8,AG11=10,AG11=12),AG10=31),"",IF(AG10&gt;Z10,IF(AG11=2,IF(AG10&lt;28,IF($K10&gt;0,AG10+1,""),1),IF(OR(AG11=4,AG11=6,AG11=9,AG11=11),IF(AG10&lt;30,IF($K10&gt;0,AG10+1,""),1),IF(AG10&lt;31,IF($K10&gt;0,AG10+1,""),1))),""))))</f>
        <v>#VALUE!</v>
      </c>
      <c r="AI10" s="111" t="e">
        <f>IF(AH10="","",IF(AH11=2,IF(AH10&lt;28,IF(1!$L10&gt;0,AH10+1,""),1),IF(OR(AH11=4,AH11=6,AH11=9,AH11=11),IF(AH10&lt;30,IF(1!$L10&gt;0,AH10+1,""),1),IF(AH10&lt;31,IF(1!$L10&gt;0,AH10+1,""),1))))</f>
        <v>#VALUE!</v>
      </c>
      <c r="AJ10" s="111" t="e">
        <f>IF(AI10="","",IF(AI11=2,IF(AI10&lt;28,IF(1!$L10&gt;0,AI10+1,""),1),IF(OR(AI11=4,AI11=6,AI11=9,AI11=11),IF(AI10&lt;30,IF(1!$L10&gt;0,AI10+1,""),1),IF(AI10&lt;31,IF(1!$L10&gt;0,AI10+1,""),1))))</f>
        <v>#VALUE!</v>
      </c>
      <c r="AK10" s="111" t="e">
        <f>IF(AJ10="","",IF(AJ11=2,IF(AJ10&lt;28,IF(1!$L10&gt;0,AJ10+1,""),1),IF(OR(AJ11=4,AJ11=6,AJ11=9,AJ11=11),IF(AJ10&lt;30,IF(1!$L10&gt;0,AJ10+1,""),1),IF(AJ10&lt;31,IF(1!$L10&gt;0,AJ10+1,""),1))))</f>
        <v>#VALUE!</v>
      </c>
      <c r="AL10" s="111" t="e">
        <f>IF(AK10="","",IF(AK11=2,IF(AK10&lt;28,IF(1!$L10&gt;0,AK10+1,""),1),IF(OR(AK11=4,AK11=6,AK11=9,AK11=11),IF(AK10&lt;30,IF(1!$L10&gt;0,AK10+1,""),1),IF(AK10&lt;31,IF(1!$L10&gt;0,AK10+1,""),1))))</f>
        <v>#VALUE!</v>
      </c>
      <c r="AM10" s="111" t="e">
        <f>IF(AL10="","",IF(AL11=2,IF(AL10&lt;28,IF(1!$L10&gt;0,AL10+1,""),1),IF(OR(AL11=4,AL11=6,AL11=9,AL11=11),IF(AL10&lt;30,IF(1!$L10&gt;0,AL10+1,""),1),IF(AL10&lt;31,IF(1!$L10&gt;0,AL10+1,""),1))))</f>
        <v>#VALUE!</v>
      </c>
      <c r="AN10" s="111" t="e">
        <f>IF(AM10="","",IF(AM11=2,IF(AM10&lt;28,IF(1!$L10&gt;0,AM10+1,""),1),IF(OR(AM11=4,AM11=6,AM11=9,AM11=11),IF(AM10&lt;30,IF(1!$L10&gt;0,AM10+1,""),1),IF(AM10&lt;31,IF(1!$L10&gt;0,AM10+1,""),1))))</f>
        <v>#VALUE!</v>
      </c>
      <c r="AO10" s="112" t="e">
        <f>IF(AN10="","",IF(AND(OR(AN11=4,AN11=6,AN11=9,AN11=11),AN10=30),"",IF(AND(OR(AN11=1,AN11=3,AN11=5,AN11=7,AN11=8,AN11=10,AN11=12),AN10=31),"",IF(AN10&gt;AG10,IF(AN11=2,IF(AN10&lt;28,IF($K10&gt;0,AN10+1,""),1),IF(OR(AN11=4,AN11=6,AN11=9,AN11=11),IF(AN10&lt;30,IF($K10&gt;0,AN10+1,""),1),IF(AN10&lt;31,IF($K10&gt;0,AN10+1,""),1))),""))))</f>
        <v>#VALUE!</v>
      </c>
      <c r="AP10" s="111" t="e">
        <f>IF(AO10="","",IF(AO11=2,IF(AO10&lt;28,IF(1!$L10&gt;0,AO10+1,""),1),IF(OR(AO11=4,AO11=6,AO11=9,AO11=11),IF(AO10&lt;30,IF(1!$L10&gt;0,AO10+1,""),1),IF(AO10&lt;31,IF(1!$L10&gt;0,AO10+1,""),1))))</f>
        <v>#VALUE!</v>
      </c>
      <c r="AQ10" s="111" t="e">
        <f>IF(AP10="","",IF(AP11=2,IF(AP10&lt;28,IF(1!$L10&gt;0,AP10+1,""),1),IF(OR(AP11=4,AP11=6,AP11=9,AP11=11),IF(AP10&lt;30,IF(1!$L10&gt;0,AP10+1,""),1),IF(AP10&lt;31,IF(1!$L10&gt;0,AP10+1,""),1))))</f>
        <v>#VALUE!</v>
      </c>
      <c r="AR10" s="111" t="e">
        <f>IF(AQ10="","",IF(AQ11=2,IF(AQ10&lt;28,IF(1!$L10&gt;0,AQ10+1,""),1),IF(OR(AQ11=4,AQ11=6,AQ11=9,AQ11=11),IF(AQ10&lt;30,IF(1!$L10&gt;0,AQ10+1,""),1),IF(AQ10&lt;31,IF(1!$L10&gt;0,AQ10+1,""),1))))</f>
        <v>#VALUE!</v>
      </c>
      <c r="AS10" s="111" t="e">
        <f>IF(AR10="","",IF(AR11=2,IF(AR10&lt;28,IF(1!$L10&gt;0,AR10+1,""),1),IF(OR(AR11=4,AR11=6,AR11=9,AR11=11),IF(AR10&lt;30,IF(1!$L10&gt;0,AR10+1,""),1),IF(AR10&lt;31,IF(1!$L10&gt;0,AR10+1,""),1))))</f>
        <v>#VALUE!</v>
      </c>
      <c r="AT10" s="111" t="e">
        <f>IF(AS10="","",IF(AS11=2,IF(AS10&lt;28,IF(1!$L10&gt;0,AS10+1,""),1),IF(OR(AS11=4,AS11=6,AS11=9,AS11=11),IF(AS10&lt;30,IF(1!$L10&gt;0,AS10+1,""),1),IF(AS10&lt;31,IF(1!$L10&gt;0,AS10+1,""),1))))</f>
        <v>#VALUE!</v>
      </c>
      <c r="AU10" s="111" t="e">
        <f>IF(AT10="","",IF(AT11=2,IF(AT10&lt;28,IF(1!$L10&gt;0,AT10+1,""),1),IF(OR(AT11=4,AT11=6,AT11=9,AT11=11),IF(AT10&lt;30,IF(1!$L10&gt;0,AT10+1,""),1),IF(AT10&lt;31,IF(1!$L10&gt;0,AT10+1,""),1))))</f>
        <v>#VALUE!</v>
      </c>
      <c r="AV10" s="57"/>
      <c r="AW10" s="351"/>
      <c r="AX10" s="352"/>
      <c r="AY10" s="352"/>
      <c r="AZ10" s="352"/>
      <c r="BA10" s="352"/>
      <c r="BB10" s="353"/>
      <c r="BC10" s="58"/>
    </row>
    <row r="11" spans="1:55" ht="12.75" customHeight="1" thickBot="1">
      <c r="A11" s="713"/>
      <c r="B11" s="427" t="s">
        <v>31</v>
      </c>
      <c r="C11" s="428"/>
      <c r="D11" s="428"/>
      <c r="E11" s="429"/>
      <c r="F11" s="113" t="e">
        <f>IF(F10="","",IF(1!M11="",IF(F10&gt;1!L10,1!L11,1!L11+1),IF(1!T11="",IF(F10&gt;1!S10,1!S11,1!S11+1),IF(1!AA11="",IF(F10&gt;1!Z10,1!Z11,1!Z11+1),IF(1!AH11="",IF(F10&gt;1!AG10,1!AG11,1!AG11+1),IF(1!AO11="",IF(F10&gt;1!AN10,1!AN11,1!AN11+1),1!AU11+1))))))</f>
        <v>#VALUE!</v>
      </c>
      <c r="G11" s="114" t="e">
        <f aca="true" t="shared" si="0" ref="G11:AU11">IF(G10="","",IF(F11&lt;&gt;"",IF(AND(F10=31,F11=12),1,IF(G10&gt;F10,F11,F11+1))))</f>
        <v>#VALUE!</v>
      </c>
      <c r="H11" s="114" t="e">
        <f t="shared" si="0"/>
        <v>#VALUE!</v>
      </c>
      <c r="I11" s="114" t="e">
        <f t="shared" si="0"/>
        <v>#VALUE!</v>
      </c>
      <c r="J11" s="114" t="e">
        <f t="shared" si="0"/>
        <v>#VALUE!</v>
      </c>
      <c r="K11" s="114" t="e">
        <f t="shared" si="0"/>
        <v>#VALUE!</v>
      </c>
      <c r="L11" s="114" t="e">
        <f t="shared" si="0"/>
        <v>#VALUE!</v>
      </c>
      <c r="M11" s="115" t="e">
        <f t="shared" si="0"/>
        <v>#VALUE!</v>
      </c>
      <c r="N11" s="114" t="e">
        <f t="shared" si="0"/>
        <v>#VALUE!</v>
      </c>
      <c r="O11" s="114" t="e">
        <f t="shared" si="0"/>
        <v>#VALUE!</v>
      </c>
      <c r="P11" s="114" t="e">
        <f t="shared" si="0"/>
        <v>#VALUE!</v>
      </c>
      <c r="Q11" s="114" t="e">
        <f t="shared" si="0"/>
        <v>#VALUE!</v>
      </c>
      <c r="R11" s="114" t="e">
        <f t="shared" si="0"/>
        <v>#VALUE!</v>
      </c>
      <c r="S11" s="116" t="e">
        <f t="shared" si="0"/>
        <v>#VALUE!</v>
      </c>
      <c r="T11" s="115" t="e">
        <f t="shared" si="0"/>
        <v>#VALUE!</v>
      </c>
      <c r="U11" s="114" t="e">
        <f t="shared" si="0"/>
        <v>#VALUE!</v>
      </c>
      <c r="V11" s="114" t="e">
        <f t="shared" si="0"/>
        <v>#VALUE!</v>
      </c>
      <c r="W11" s="114" t="e">
        <f t="shared" si="0"/>
        <v>#VALUE!</v>
      </c>
      <c r="X11" s="114" t="e">
        <f t="shared" si="0"/>
        <v>#VALUE!</v>
      </c>
      <c r="Y11" s="114" t="e">
        <f t="shared" si="0"/>
        <v>#VALUE!</v>
      </c>
      <c r="Z11" s="116" t="e">
        <f t="shared" si="0"/>
        <v>#VALUE!</v>
      </c>
      <c r="AA11" s="115" t="e">
        <f t="shared" si="0"/>
        <v>#VALUE!</v>
      </c>
      <c r="AB11" s="114" t="e">
        <f t="shared" si="0"/>
        <v>#VALUE!</v>
      </c>
      <c r="AC11" s="114" t="e">
        <f t="shared" si="0"/>
        <v>#VALUE!</v>
      </c>
      <c r="AD11" s="114" t="e">
        <f t="shared" si="0"/>
        <v>#VALUE!</v>
      </c>
      <c r="AE11" s="114" t="e">
        <f t="shared" si="0"/>
        <v>#VALUE!</v>
      </c>
      <c r="AF11" s="114" t="e">
        <f t="shared" si="0"/>
        <v>#VALUE!</v>
      </c>
      <c r="AG11" s="116" t="e">
        <f t="shared" si="0"/>
        <v>#VALUE!</v>
      </c>
      <c r="AH11" s="115" t="e">
        <f t="shared" si="0"/>
        <v>#VALUE!</v>
      </c>
      <c r="AI11" s="114" t="e">
        <f t="shared" si="0"/>
        <v>#VALUE!</v>
      </c>
      <c r="AJ11" s="114" t="e">
        <f t="shared" si="0"/>
        <v>#VALUE!</v>
      </c>
      <c r="AK11" s="114" t="e">
        <f t="shared" si="0"/>
        <v>#VALUE!</v>
      </c>
      <c r="AL11" s="114" t="e">
        <f t="shared" si="0"/>
        <v>#VALUE!</v>
      </c>
      <c r="AM11" s="114" t="e">
        <f t="shared" si="0"/>
        <v>#VALUE!</v>
      </c>
      <c r="AN11" s="116" t="e">
        <f t="shared" si="0"/>
        <v>#VALUE!</v>
      </c>
      <c r="AO11" s="115" t="e">
        <f t="shared" si="0"/>
        <v>#VALUE!</v>
      </c>
      <c r="AP11" s="114" t="e">
        <f t="shared" si="0"/>
        <v>#VALUE!</v>
      </c>
      <c r="AQ11" s="114" t="e">
        <f t="shared" si="0"/>
        <v>#VALUE!</v>
      </c>
      <c r="AR11" s="114" t="e">
        <f t="shared" si="0"/>
        <v>#VALUE!</v>
      </c>
      <c r="AS11" s="114" t="e">
        <f t="shared" si="0"/>
        <v>#VALUE!</v>
      </c>
      <c r="AT11" s="114" t="e">
        <f t="shared" si="0"/>
        <v>#VALUE!</v>
      </c>
      <c r="AU11" s="116" t="e">
        <f t="shared" si="0"/>
        <v>#VALUE!</v>
      </c>
      <c r="AV11" s="59"/>
      <c r="AW11" s="354">
        <f>IF(OR(MAX($F$12:$AU$15)&gt;1,MAX($F$19:$AU$24)&gt;1,MAX($F$26:$AU$49)&gt;1),0,IF(1!AW11&gt;0,IF(SUM(F16:AU16)&gt;0,(IF(F16=1,SUM(F12:L13),0)+IF(M16=1,SUM(M12:S13),0)+IF(T16=1,SUM(T12:Z13),0)+IF(AA16=1,SUM(AA12:AG13),0)+IF(AH16=1,SUM(AH12:AN13),0)+IF(AO16=1,SUM(AO12:AU13),0)+(1!AW11*SUM(1!F16:AU16)))/(SUM(F16:AU16)+SUM(1!F16:AU16)),1!AW11),IF(SUM(F16:AU16)&gt;0,((IF(F16=1,SUM(F12:L13),0)+IF(M16=1,SUM(M12:S13),0)+IF(T16=1,SUM(T12:Z13),0)+IF(AA16=1,SUM(AA12:AG13),0)+IF(AH16=1,SUM(AH12:AN13),0)+IF(AO16=1,SUM(AO12:AU13),0))/SUM(F16:AU16)),1!AW11)))</f>
        <v>0</v>
      </c>
      <c r="AX11" s="355"/>
      <c r="AY11" s="355"/>
      <c r="AZ11" s="355"/>
      <c r="BA11" s="355"/>
      <c r="BB11" s="356"/>
      <c r="BC11" s="60"/>
    </row>
    <row r="12" spans="1:56" ht="12.75" customHeight="1" thickTop="1">
      <c r="A12" s="405" t="s">
        <v>34</v>
      </c>
      <c r="B12" s="406"/>
      <c r="C12" s="406"/>
      <c r="D12" s="406"/>
      <c r="E12" s="407"/>
      <c r="F12" s="17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21"/>
      <c r="T12" s="22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21"/>
      <c r="AH12" s="22"/>
      <c r="AI12" s="18"/>
      <c r="AJ12" s="18"/>
      <c r="AK12" s="18"/>
      <c r="AL12" s="18"/>
      <c r="AM12" s="18"/>
      <c r="AN12" s="19"/>
      <c r="AO12" s="20"/>
      <c r="AP12" s="18"/>
      <c r="AQ12" s="18"/>
      <c r="AR12" s="18"/>
      <c r="AS12" s="18"/>
      <c r="AT12" s="18"/>
      <c r="AU12" s="21"/>
      <c r="AV12" s="15" t="s">
        <v>50</v>
      </c>
      <c r="AW12" s="73"/>
      <c r="AX12" s="74"/>
      <c r="AY12" s="74"/>
      <c r="AZ12" s="714">
        <f>IF(OR(MAX($F$12:$AU$15)&gt;1,MAX($F$19:$AU$24)&gt;1,MAX($F$26:$AU$49)&gt;1),0,SUM(F12:AU12))</f>
        <v>0</v>
      </c>
      <c r="BA12" s="715"/>
      <c r="BB12" s="432">
        <f>SUM(F12:AU12)+1!BB12</f>
        <v>0</v>
      </c>
      <c r="BC12" s="433"/>
      <c r="BD12" s="127">
        <f>IF(F16=1,SUM(F12:L13),0)+IF(M16=1,SUM(M12:S13),0)+IF(T16=1,SUM(T12:Z13),0)+IF(AA16=1,SUM(AA12:AG13),0)+IF(AH16=1,SUM(AH12:AN13),0)+IF(AO16=1,SUM(AO12:AU13),0)</f>
        <v>0</v>
      </c>
    </row>
    <row r="13" spans="1:56" ht="12.75" customHeight="1" thickBot="1">
      <c r="A13" s="677" t="s">
        <v>35</v>
      </c>
      <c r="B13" s="678"/>
      <c r="C13" s="678"/>
      <c r="D13" s="678"/>
      <c r="E13" s="679"/>
      <c r="F13" s="23"/>
      <c r="G13" s="24"/>
      <c r="H13" s="24"/>
      <c r="I13" s="24"/>
      <c r="J13" s="24"/>
      <c r="K13" s="24"/>
      <c r="L13" s="25"/>
      <c r="M13" s="26"/>
      <c r="N13" s="24"/>
      <c r="O13" s="24"/>
      <c r="P13" s="24"/>
      <c r="Q13" s="24"/>
      <c r="R13" s="24"/>
      <c r="S13" s="27"/>
      <c r="T13" s="28"/>
      <c r="U13" s="24"/>
      <c r="V13" s="24"/>
      <c r="W13" s="24"/>
      <c r="X13" s="24"/>
      <c r="Y13" s="24"/>
      <c r="Z13" s="25"/>
      <c r="AA13" s="26"/>
      <c r="AB13" s="24"/>
      <c r="AC13" s="24"/>
      <c r="AD13" s="24"/>
      <c r="AE13" s="24"/>
      <c r="AF13" s="24"/>
      <c r="AG13" s="27"/>
      <c r="AH13" s="28"/>
      <c r="AI13" s="24"/>
      <c r="AJ13" s="24"/>
      <c r="AK13" s="24"/>
      <c r="AL13" s="24"/>
      <c r="AM13" s="24"/>
      <c r="AN13" s="25"/>
      <c r="AO13" s="26"/>
      <c r="AP13" s="24"/>
      <c r="AQ13" s="24"/>
      <c r="AR13" s="24"/>
      <c r="AS13" s="24"/>
      <c r="AT13" s="24"/>
      <c r="AU13" s="27"/>
      <c r="AV13" s="61" t="s">
        <v>51</v>
      </c>
      <c r="AW13" s="75"/>
      <c r="AX13" s="75"/>
      <c r="AY13" s="75"/>
      <c r="AZ13" s="707">
        <f>IF(OR(MAX($F$12:$AU$15)&gt;1,MAX($F$19:$AU$24)&gt;1,MAX($F$26:$AU$49)&gt;1),0,SUM(F13:AU13))</f>
        <v>0</v>
      </c>
      <c r="BA13" s="708"/>
      <c r="BB13" s="440">
        <f>SUM(F13:AU13)+1!BB13</f>
        <v>0</v>
      </c>
      <c r="BC13" s="441"/>
      <c r="BD13" s="127"/>
    </row>
    <row r="14" spans="1:56" ht="13.5" thickBot="1" thickTop="1">
      <c r="A14" s="357" t="s">
        <v>80</v>
      </c>
      <c r="B14" s="358"/>
      <c r="C14" s="358"/>
      <c r="D14" s="358"/>
      <c r="E14" s="522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30"/>
      <c r="R14" s="30"/>
      <c r="S14" s="33"/>
      <c r="T14" s="34"/>
      <c r="U14" s="30"/>
      <c r="V14" s="30"/>
      <c r="W14" s="30"/>
      <c r="X14" s="30"/>
      <c r="Y14" s="30"/>
      <c r="Z14" s="31"/>
      <c r="AA14" s="32"/>
      <c r="AB14" s="30"/>
      <c r="AC14" s="30"/>
      <c r="AD14" s="30"/>
      <c r="AE14" s="30"/>
      <c r="AF14" s="30"/>
      <c r="AG14" s="33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9"/>
      <c r="AV14" s="16" t="s">
        <v>81</v>
      </c>
      <c r="AW14" s="76"/>
      <c r="AX14" s="76"/>
      <c r="AY14" s="76"/>
      <c r="AZ14" s="709">
        <f>IF(OR(MAX($F$12:$AU$15)&gt;1,MAX($F$19:$AU$24)&gt;1,MAX($F$26:$AU$49)&gt;1),0,SUM(F14:AU14))</f>
        <v>0</v>
      </c>
      <c r="BA14" s="710"/>
      <c r="BB14" s="432">
        <f>SUM(F14:AU14)+1!BB14</f>
        <v>0</v>
      </c>
      <c r="BC14" s="433"/>
      <c r="BD14" s="127"/>
    </row>
    <row r="15" spans="1:56" ht="13.5" thickBot="1" thickTop="1">
      <c r="A15" s="357" t="s">
        <v>106</v>
      </c>
      <c r="B15" s="358"/>
      <c r="C15" s="358"/>
      <c r="D15" s="358"/>
      <c r="E15" s="52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30"/>
      <c r="R15" s="30"/>
      <c r="S15" s="33"/>
      <c r="T15" s="34"/>
      <c r="U15" s="30"/>
      <c r="V15" s="30"/>
      <c r="W15" s="30"/>
      <c r="X15" s="30"/>
      <c r="Y15" s="30"/>
      <c r="Z15" s="31"/>
      <c r="AA15" s="32"/>
      <c r="AB15" s="30"/>
      <c r="AC15" s="30"/>
      <c r="AD15" s="30"/>
      <c r="AE15" s="30"/>
      <c r="AF15" s="30"/>
      <c r="AG15" s="33"/>
      <c r="AH15" s="35"/>
      <c r="AI15" s="36"/>
      <c r="AJ15" s="36"/>
      <c r="AK15" s="36"/>
      <c r="AL15" s="36"/>
      <c r="AM15" s="36"/>
      <c r="AN15" s="37"/>
      <c r="AO15" s="38"/>
      <c r="AP15" s="36"/>
      <c r="AQ15" s="36"/>
      <c r="AR15" s="36"/>
      <c r="AS15" s="36"/>
      <c r="AT15" s="36"/>
      <c r="AU15" s="39"/>
      <c r="AV15" s="16" t="s">
        <v>111</v>
      </c>
      <c r="AW15" s="76"/>
      <c r="AX15" s="76"/>
      <c r="AY15" s="76"/>
      <c r="AZ15" s="709">
        <f>IF(OR(MAX($F$12:$AU$15)&gt;1,MAX($F$19:$AU$24)&gt;1,MAX($F$26:$AU$49)&gt;1),0,SUM(F15:AU15))</f>
        <v>0</v>
      </c>
      <c r="BA15" s="710"/>
      <c r="BB15" s="430">
        <f>SUM(F15:AU15)+1!BB15</f>
        <v>0</v>
      </c>
      <c r="BC15" s="431"/>
      <c r="BD15" s="127"/>
    </row>
    <row r="16" spans="1:56" ht="13.5" thickBot="1" thickTop="1">
      <c r="A16" s="357" t="s">
        <v>44</v>
      </c>
      <c r="B16" s="358"/>
      <c r="C16" s="358"/>
      <c r="D16" s="358"/>
      <c r="E16" s="522"/>
      <c r="F16" s="704">
        <f>IF(SUM(F12:L15)&lt;&gt;0,1,"")</f>
      </c>
      <c r="G16" s="704"/>
      <c r="H16" s="704"/>
      <c r="I16" s="704"/>
      <c r="J16" s="704"/>
      <c r="K16" s="704"/>
      <c r="L16" s="704"/>
      <c r="M16" s="704">
        <f>IF(SUM(M12:S15)&lt;&gt;0,1,"")</f>
      </c>
      <c r="N16" s="704"/>
      <c r="O16" s="704"/>
      <c r="P16" s="704"/>
      <c r="Q16" s="704"/>
      <c r="R16" s="704"/>
      <c r="S16" s="704"/>
      <c r="T16" s="704">
        <f>IF(SUM(T12:Z15)&lt;&gt;0,1,"")</f>
      </c>
      <c r="U16" s="704"/>
      <c r="V16" s="704"/>
      <c r="W16" s="704"/>
      <c r="X16" s="704"/>
      <c r="Y16" s="704"/>
      <c r="Z16" s="704"/>
      <c r="AA16" s="704">
        <f>IF(SUM(AA12:AG15)&lt;&gt;0,1,"")</f>
      </c>
      <c r="AB16" s="704"/>
      <c r="AC16" s="704"/>
      <c r="AD16" s="704"/>
      <c r="AE16" s="704"/>
      <c r="AF16" s="704"/>
      <c r="AG16" s="704"/>
      <c r="AH16" s="704">
        <f>IF(SUM(AH12:AN15)&lt;&gt;0,1,"")</f>
      </c>
      <c r="AI16" s="704"/>
      <c r="AJ16" s="704"/>
      <c r="AK16" s="704"/>
      <c r="AL16" s="704"/>
      <c r="AM16" s="704"/>
      <c r="AN16" s="704"/>
      <c r="AO16" s="704">
        <f>IF(SUM(AO12:AU15)&lt;&gt;0,1,"")</f>
      </c>
      <c r="AP16" s="704"/>
      <c r="AQ16" s="704"/>
      <c r="AR16" s="704"/>
      <c r="AS16" s="704"/>
      <c r="AT16" s="704"/>
      <c r="AU16" s="704"/>
      <c r="AV16" s="62"/>
      <c r="AW16" s="63"/>
      <c r="AX16" s="63"/>
      <c r="AY16" s="63"/>
      <c r="AZ16" s="63"/>
      <c r="BA16" s="64"/>
      <c r="BB16" s="65"/>
      <c r="BC16" s="66"/>
      <c r="BD16" s="127">
        <f>SUM(F16:AU16)</f>
        <v>0</v>
      </c>
    </row>
    <row r="17" spans="1:55" s="67" customFormat="1" ht="12.75" customHeight="1" thickTop="1">
      <c r="A17" s="533" t="s">
        <v>130</v>
      </c>
      <c r="B17" s="337" t="s">
        <v>131</v>
      </c>
      <c r="C17" s="335" t="s">
        <v>18</v>
      </c>
      <c r="D17" s="705" t="s">
        <v>163</v>
      </c>
      <c r="E17" s="573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336"/>
      <c r="C18" s="330"/>
      <c r="D18" s="706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55">
        <f>IF(1!B19&lt;&gt;"",1!B19,"")</f>
      </c>
      <c r="B19" s="97">
        <f>IF(1!C19&lt;&gt;"",1!C19,"")</f>
      </c>
      <c r="C19" s="156">
        <f>IF(1!D19&lt;&gt;"",1!D19,"")</f>
      </c>
      <c r="D19" s="156">
        <f>IF(1!E19&lt;&gt;"",1!E19,"")</f>
      </c>
      <c r="E19" s="68">
        <f>IF(1!BB19&lt;&gt;"",1!BB19,"")</f>
        <v>0</v>
      </c>
      <c r="F19" s="12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529">
        <f>IF(OR(MAX($F$12:$AU$15)&gt;1,MAX($F$19:$AU$24)&gt;1,MAX($F$26:$AU$49)&gt;1),0,SUMPRODUCT(F$12:AU$12,F19:AU19)+SUMPRODUCT(F$13:AU$13,F19:AU19)+1!AV19)</f>
        <v>0</v>
      </c>
      <c r="AW19" s="492"/>
      <c r="AX19" s="492">
        <f>IF(OR(MAX($F$12:$AU$15)&gt;1,MAX($F$19:$AU$24)&gt;1,MAX($F$26:$AU$49)&gt;1),0,SUMPRODUCT(F$14:AU$14,F19:AU19)+1!AX19)</f>
        <v>0</v>
      </c>
      <c r="AY19" s="492"/>
      <c r="AZ19" s="492">
        <f>IF(OR(MAX($F$12:$AU$15)&gt;1,MAX($F$19:$AU$24)&gt;1,MAX($F$26:$AU$49)&gt;1),0,SUMPRODUCT(F$15:AU$15,F19:AU19)+1!AZ19)</f>
        <v>0</v>
      </c>
      <c r="BA19" s="530"/>
      <c r="BB19" s="702">
        <f aca="true" t="shared" si="1" ref="BB19:BB24">SUM(AV19:BA19)</f>
        <v>0</v>
      </c>
      <c r="BC19" s="703"/>
    </row>
    <row r="20" spans="1:55" ht="12.75" customHeight="1">
      <c r="A20" s="96">
        <f>IF(1!B20&lt;&gt;"",1!B20,"")</f>
      </c>
      <c r="B20" s="97">
        <f>IF(1!C20&lt;&gt;"",1!C20,"")</f>
      </c>
      <c r="C20" s="77">
        <f>IF(1!D20&lt;&gt;"",1!D20,"")</f>
      </c>
      <c r="D20" s="77">
        <f>IF(1!E20&lt;&gt;"",1!E20,"")</f>
      </c>
      <c r="E20" s="68">
        <f>IF(1!BB20&lt;&gt;"",1!BB20,"")</f>
        <v>0</v>
      </c>
      <c r="F20" s="8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47">
        <f>IF(OR(MAX($F$12:$AU$15)&gt;1,MAX($F$19:$AU$24)&gt;1,MAX($F$26:$AU$49)&gt;1),0,SUMPRODUCT(F$12:AU$12,F20:AU20)+SUMPRODUCT(F$13:AU$13,F20:AU20)+1!AV20)</f>
        <v>0</v>
      </c>
      <c r="AW20" s="448"/>
      <c r="AX20" s="448">
        <f>IF(OR(MAX($F$12:$AU$15)&gt;1,MAX($F$19:$AU$24)&gt;1,MAX($F$26:$AU$49)&gt;1),0,SUMPRODUCT(F$14:AU$14,F20:AU20)+1!AX20)</f>
        <v>0</v>
      </c>
      <c r="AY20" s="448"/>
      <c r="AZ20" s="448">
        <f>IF(OR(MAX($F$12:$AU$15)&gt;1,MAX($F$19:$AU$24)&gt;1,MAX($F$26:$AU$49)&gt;1),0,SUMPRODUCT(F$15:AU$15,F20:AU20)+1!AZ20)</f>
        <v>0</v>
      </c>
      <c r="BA20" s="451"/>
      <c r="BB20" s="447">
        <f t="shared" si="1"/>
        <v>0</v>
      </c>
      <c r="BC20" s="451"/>
    </row>
    <row r="21" spans="1:55" ht="12.75" customHeight="1">
      <c r="A21" s="96">
        <f>IF(1!B21&lt;&gt;"",1!B21,"")</f>
      </c>
      <c r="B21" s="97">
        <f>IF(1!C21&lt;&gt;"",1!C21,"")</f>
      </c>
      <c r="C21" s="77">
        <f>IF(1!D21&lt;&gt;"",1!D21,"")</f>
      </c>
      <c r="D21" s="77">
        <f>IF(1!E21&lt;&gt;"",1!E21,"")</f>
      </c>
      <c r="E21" s="68">
        <f>IF(1!BB21&lt;&gt;"",1!BB21,"")</f>
        <v>0</v>
      </c>
      <c r="F21" s="8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47">
        <f>IF(OR(MAX($F$12:$AU$15)&gt;1,MAX($F$19:$AU$24)&gt;1,MAX($F$26:$AU$49)&gt;1),0,SUMPRODUCT(F$12:AU$12,F21:AU21)+SUMPRODUCT(F$13:AU$13,F21:AU21)+1!AV21)</f>
        <v>0</v>
      </c>
      <c r="AW21" s="448"/>
      <c r="AX21" s="448">
        <f>IF(OR(MAX($F$12:$AU$15)&gt;1,MAX($F$19:$AU$24)&gt;1,MAX($F$26:$AU$49)&gt;1),0,SUMPRODUCT(F$14:AU$14,F21:AU21)+1!AX21)</f>
        <v>0</v>
      </c>
      <c r="AY21" s="448"/>
      <c r="AZ21" s="448">
        <f>IF(OR(MAX($F$12:$AU$15)&gt;1,MAX($F$19:$AU$24)&gt;1,MAX($F$26:$AU$49)&gt;1),0,SUMPRODUCT(F$15:AU$15,F21:AU21)+1!AZ21)</f>
        <v>0</v>
      </c>
      <c r="BA21" s="451"/>
      <c r="BB21" s="447">
        <f t="shared" si="1"/>
        <v>0</v>
      </c>
      <c r="BC21" s="451"/>
    </row>
    <row r="22" spans="1:55" ht="12.75" customHeight="1">
      <c r="A22" s="96">
        <f>IF(1!B22&lt;&gt;"",1!B22,"")</f>
      </c>
      <c r="B22" s="97">
        <f>IF(1!C22&lt;&gt;"",1!C22,"")</f>
      </c>
      <c r="C22" s="77">
        <f>IF(1!D22&lt;&gt;"",1!D22,"")</f>
      </c>
      <c r="D22" s="77">
        <f>IF(1!E22&lt;&gt;"",1!E22,"")</f>
      </c>
      <c r="E22" s="68">
        <f>IF(1!BB22&lt;&gt;"",1!BB22,"")</f>
        <v>0</v>
      </c>
      <c r="F22" s="81"/>
      <c r="G22" s="42"/>
      <c r="H22" s="42"/>
      <c r="I22" s="42"/>
      <c r="J22" s="42"/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47">
        <f>IF(OR(MAX($F$12:$AU$15)&gt;1,MAX($F$19:$AU$24)&gt;1,MAX($F$26:$AU$49)&gt;1),0,SUMPRODUCT(F$12:AU$12,F22:AU22)+SUMPRODUCT(F$13:AU$13,F22:AU22)+1!AV22)</f>
        <v>0</v>
      </c>
      <c r="AW22" s="448"/>
      <c r="AX22" s="448">
        <f>IF(OR(MAX($F$12:$AU$15)&gt;1,MAX($F$19:$AU$24)&gt;1,MAX($F$26:$AU$49)&gt;1),0,SUMPRODUCT(F$14:AU$14,F22:AU22)+1!AX22)</f>
        <v>0</v>
      </c>
      <c r="AY22" s="448"/>
      <c r="AZ22" s="448">
        <f>IF(OR(MAX($F$12:$AU$15)&gt;1,MAX($F$19:$AU$24)&gt;1,MAX($F$26:$AU$49)&gt;1),0,SUMPRODUCT(F$15:AU$15,F22:AU22)+1!AZ22)</f>
        <v>0</v>
      </c>
      <c r="BA22" s="451"/>
      <c r="BB22" s="447">
        <f t="shared" si="1"/>
        <v>0</v>
      </c>
      <c r="BC22" s="451"/>
    </row>
    <row r="23" spans="1:55" ht="12.75" customHeight="1">
      <c r="A23" s="96">
        <f>IF(1!B23&lt;&gt;"",1!B23,"")</f>
      </c>
      <c r="B23" s="97">
        <f>IF(1!C23&lt;&gt;"",1!C23,"")</f>
      </c>
      <c r="C23" s="77">
        <f>IF(1!D23&lt;&gt;"",1!D23,"")</f>
      </c>
      <c r="D23" s="77">
        <f>IF(1!E23&lt;&gt;"",1!E23,"")</f>
      </c>
      <c r="E23" s="68">
        <f>IF(1!BB23&lt;&gt;"",1!BB23,"")</f>
        <v>0</v>
      </c>
      <c r="F23" s="81"/>
      <c r="G23" s="42"/>
      <c r="H23" s="42"/>
      <c r="I23" s="42"/>
      <c r="J23" s="42"/>
      <c r="K23" s="42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47">
        <f>IF(OR(MAX($F$12:$AU$15)&gt;1,MAX($F$19:$AU$24)&gt;1,MAX($F$26:$AU$49)&gt;1),0,SUMPRODUCT(F$12:AU$12,F23:AU23)+SUMPRODUCT(F$13:AU$13,F23:AU23)+1!AV23)</f>
        <v>0</v>
      </c>
      <c r="AW23" s="448"/>
      <c r="AX23" s="448">
        <f>IF(OR(MAX($F$12:$AU$15)&gt;1,MAX($F$19:$AU$24)&gt;1,MAX($F$26:$AU$49)&gt;1),0,SUMPRODUCT(F$14:AU$14,F23:AU23)+1!AX23)</f>
        <v>0</v>
      </c>
      <c r="AY23" s="448"/>
      <c r="AZ23" s="448">
        <f>IF(OR(MAX($F$12:$AU$15)&gt;1,MAX($F$19:$AU$24)&gt;1,MAX($F$26:$AU$49)&gt;1),0,SUMPRODUCT(F$15:AU$15,F23:AU23)+1!AZ23)</f>
        <v>0</v>
      </c>
      <c r="BA23" s="451"/>
      <c r="BB23" s="447">
        <f t="shared" si="1"/>
        <v>0</v>
      </c>
      <c r="BC23" s="451"/>
    </row>
    <row r="24" spans="1:55" ht="12.75" customHeight="1" thickBot="1">
      <c r="A24" s="96">
        <f>IF(1!B24&lt;&gt;"",1!B24,"")</f>
      </c>
      <c r="B24" s="97">
        <f>IF(1!C24&lt;&gt;"",1!C24,"")</f>
      </c>
      <c r="C24" s="77">
        <f>IF(1!D24&lt;&gt;"",1!D24,"")</f>
      </c>
      <c r="D24" s="77">
        <f>IF(1!E24&lt;&gt;"",1!E24,"")</f>
      </c>
      <c r="E24" s="68">
        <f>IF(1!BB24&lt;&gt;"",1!BB24,"")</f>
        <v>0</v>
      </c>
      <c r="F24" s="81"/>
      <c r="G24" s="42"/>
      <c r="H24" s="42"/>
      <c r="I24" s="42"/>
      <c r="J24" s="42"/>
      <c r="K24" s="42"/>
      <c r="L24" s="4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9">
        <f>IF(OR(MAX($F$12:$AU$15)&gt;1,MAX($F$19:$AU$24)&gt;1,MAX($F$26:$AU$49)&gt;1),0,SUMPRODUCT(F$12:AU$12,F24:AU24)+SUMPRODUCT(F$13:AU$13,F24:AU24)+1!AV24)</f>
        <v>0</v>
      </c>
      <c r="AW24" s="480"/>
      <c r="AX24" s="480">
        <f>IF(OR(MAX($F$12:$AU$15)&gt;1,MAX($F$19:$AU$24)&gt;1,MAX($F$26:$AU$49)&gt;1),0,SUMPRODUCT(F$14:AU$14,F24:AU24)+1!AX24)</f>
        <v>0</v>
      </c>
      <c r="AY24" s="480"/>
      <c r="AZ24" s="480">
        <f>IF(OR(MAX($F$12:$AU$15)&gt;1,MAX($F$19:$AU$24)&gt;1,MAX($F$26:$AU$49)&gt;1),0,SUMPRODUCT(F$15:AU$15,F24:AU24)+1!AZ24)</f>
        <v>0</v>
      </c>
      <c r="BA24" s="450"/>
      <c r="BB24" s="449">
        <f t="shared" si="1"/>
        <v>0</v>
      </c>
      <c r="BC24" s="450"/>
    </row>
    <row r="25" spans="1:57" ht="12.75" customHeight="1" thickBot="1" thickTop="1">
      <c r="A25" s="711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623"/>
      <c r="AW25" s="624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70" t="s">
        <v>189</v>
      </c>
      <c r="BE25" s="127"/>
    </row>
    <row r="26" spans="1:57" ht="12.75" customHeight="1" thickTop="1">
      <c r="A26" s="99">
        <f>IF(1!B26&lt;&gt;"",1!B26,"")</f>
      </c>
      <c r="B26" s="100">
        <f>IF(1!C26&lt;&gt;"",1!C26,"")</f>
      </c>
      <c r="C26" s="77">
        <f>IF(1!D26&lt;&gt;"",1!D26,"")</f>
      </c>
      <c r="D26" s="77">
        <f>IF(1!E26&lt;&gt;"",1!E26,"")</f>
      </c>
      <c r="E26" s="78">
        <f>1!AV26</f>
        <v>0</v>
      </c>
      <c r="F26" s="82"/>
      <c r="G26" s="45"/>
      <c r="H26" s="45"/>
      <c r="I26" s="45"/>
      <c r="J26" s="45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8"/>
      <c r="AF26" s="18"/>
      <c r="AG26" s="18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64">
        <f>IF(OR(MAX($F$12:$AU$15)&gt;1,MAX($F$19:$AU$24)&gt;1,MAX($F$26:$AU$49)&gt;1),0,E26+SUMPRODUCT(F$12:AU$12,F26:AU26)+SUMPRODUCT(F$13:AU$13,F26:AU26)+SUMPRODUCT(F$14:AU$14,F26:AU26)+SUMPRODUCT(F$15:AU$15,F26:AU26))</f>
        <v>0</v>
      </c>
      <c r="AW26" s="465"/>
      <c r="AX26" s="468">
        <f>IF(BE26&gt;0,(100/($BB$12+$BB$13+$BB$15+$BE$52))*(AV26-BD26+$BE$52),IF(SUM($BB$12:$BC$15)&gt;0,(100/($BB$12+$BB$13+$BB$15))*(AV26),0))</f>
        <v>0</v>
      </c>
      <c r="AY26" s="469"/>
      <c r="AZ26" s="458">
        <f aca="true" t="shared" si="2" ref="AZ26:AZ49">IF(AND(AX26&gt;50,C26="K"),1,0)</f>
        <v>0</v>
      </c>
      <c r="BA26" s="459"/>
      <c r="BB26" s="458">
        <f aca="true" t="shared" si="3" ref="BB26:BB49">IF(AND(AX26&gt;50,C26="M"),1,0)</f>
        <v>0</v>
      </c>
      <c r="BC26" s="460"/>
      <c r="BD26" s="127">
        <f>SUMPRODUCT(F$14:AU$14,F26:AU26)+1!BD26</f>
        <v>0</v>
      </c>
      <c r="BE26" s="127">
        <f>IF(OR(1!BE26&gt;0,BD26&gt;0),BD26,0)</f>
        <v>0</v>
      </c>
    </row>
    <row r="27" spans="1:57" ht="12.75" customHeight="1">
      <c r="A27" s="96">
        <f>IF(1!B27&lt;&gt;"",1!B27,"")</f>
      </c>
      <c r="B27" s="98">
        <f>IF(1!C27&lt;&gt;"",1!C27,"")</f>
      </c>
      <c r="C27" s="77">
        <f>IF(1!D27&lt;&gt;"",1!D27,"")</f>
      </c>
      <c r="D27" s="77">
        <f>IF(1!E27&lt;&gt;"",1!E27,"")</f>
      </c>
      <c r="E27" s="78">
        <f>1!AV27</f>
        <v>0</v>
      </c>
      <c r="F27" s="8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4">
        <f aca="true" t="shared" si="4" ref="AV27:AV49">IF(OR(MAX($F$12:$AU$15)&gt;1,MAX($F$19:$AU$24)&gt;1,MAX($F$26:$AU$49)&gt;1),0,E27+SUMPRODUCT(F$12:AU$12,F27:AU27)+SUMPRODUCT(F$13:AU$13,F27:AU27)+SUMPRODUCT(F$14:AU$14,F27:AU27)+SUMPRODUCT(F$15:AU$15,F27:AU27))</f>
        <v>0</v>
      </c>
      <c r="AW27" s="465"/>
      <c r="AX27" s="468">
        <f>IF(BE27&gt;0,(100/($BB$12+$BB$13+$BB$15+$BE$52))*(AV27-BD27+$BE$52),IF(SUM($BB$12:$BC$15)&gt;0,(100/($BB$12+$BB$13+$BB$15))*(AV27),0))</f>
        <v>0</v>
      </c>
      <c r="AY27" s="469"/>
      <c r="AZ27" s="458">
        <f t="shared" si="2"/>
        <v>0</v>
      </c>
      <c r="BA27" s="459"/>
      <c r="BB27" s="453">
        <f t="shared" si="3"/>
        <v>0</v>
      </c>
      <c r="BC27" s="454"/>
      <c r="BD27" s="127">
        <f>SUMPRODUCT(F$14:AU$14,F27:AU27)+1!BD27</f>
        <v>0</v>
      </c>
      <c r="BE27" s="127">
        <f>IF(OR(1!BE27&gt;0,BD27&gt;0),BD27,0)</f>
        <v>0</v>
      </c>
    </row>
    <row r="28" spans="1:57" ht="12.75" customHeight="1">
      <c r="A28" s="96">
        <f>IF(1!B28&lt;&gt;"",1!B28,"")</f>
      </c>
      <c r="B28" s="98">
        <f>IF(1!C28&lt;&gt;"",1!C28,"")</f>
      </c>
      <c r="C28" s="77">
        <f>IF(1!D28&lt;&gt;"",1!D28,"")</f>
      </c>
      <c r="D28" s="77">
        <f>IF(1!E28&lt;&gt;"",1!E28,"")</f>
      </c>
      <c r="E28" s="78">
        <f>1!AV28</f>
        <v>0</v>
      </c>
      <c r="F28" s="8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4">
        <f t="shared" si="4"/>
        <v>0</v>
      </c>
      <c r="AW28" s="465"/>
      <c r="AX28" s="468">
        <f aca="true" t="shared" si="5" ref="AX28:AX49">IF(BE28&gt;0,(100/($BB$12+$BB$13+$BB$15+$BE$52))*(AV28-BD28+$BE$52),IF(SUM($BB$12:$BC$15)&gt;0,(100/($BB$12+$BB$13+$BB$15))*(AV28),0))</f>
        <v>0</v>
      </c>
      <c r="AY28" s="469"/>
      <c r="AZ28" s="458">
        <f t="shared" si="2"/>
        <v>0</v>
      </c>
      <c r="BA28" s="459"/>
      <c r="BB28" s="453">
        <f t="shared" si="3"/>
        <v>0</v>
      </c>
      <c r="BC28" s="454"/>
      <c r="BD28" s="127">
        <f>SUMPRODUCT(F$14:AU$14,F28:AU28)+1!BD28</f>
        <v>0</v>
      </c>
      <c r="BE28" s="127">
        <f>IF(OR(1!BE28&gt;0,BD28&gt;0),BD28,0)</f>
        <v>0</v>
      </c>
    </row>
    <row r="29" spans="1:57" ht="12.75" customHeight="1">
      <c r="A29" s="96">
        <f>IF(1!B29&lt;&gt;"",1!B29,"")</f>
      </c>
      <c r="B29" s="98">
        <f>IF(1!C29&lt;&gt;"",1!C29,"")</f>
      </c>
      <c r="C29" s="77">
        <f>IF(1!D29&lt;&gt;"",1!D29,"")</f>
      </c>
      <c r="D29" s="77">
        <f>IF(1!E29&lt;&gt;"",1!E29,"")</f>
      </c>
      <c r="E29" s="78">
        <f>1!AV29</f>
        <v>0</v>
      </c>
      <c r="F29" s="8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2"/>
      <c r="R29" s="45"/>
      <c r="S29" s="42"/>
      <c r="T29" s="42"/>
      <c r="U29" s="42"/>
      <c r="V29" s="42"/>
      <c r="W29" s="42"/>
      <c r="X29" s="42"/>
      <c r="Y29" s="42"/>
      <c r="Z29" s="45"/>
      <c r="AA29" s="42"/>
      <c r="AB29" s="42"/>
      <c r="AC29" s="42"/>
      <c r="AD29" s="42"/>
      <c r="AE29" s="45"/>
      <c r="AF29" s="45"/>
      <c r="AG29" s="45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64">
        <f t="shared" si="4"/>
        <v>0</v>
      </c>
      <c r="AW29" s="465"/>
      <c r="AX29" s="468">
        <f t="shared" si="5"/>
        <v>0</v>
      </c>
      <c r="AY29" s="469"/>
      <c r="AZ29" s="458">
        <f t="shared" si="2"/>
        <v>0</v>
      </c>
      <c r="BA29" s="459"/>
      <c r="BB29" s="453">
        <f t="shared" si="3"/>
        <v>0</v>
      </c>
      <c r="BC29" s="454"/>
      <c r="BD29" s="127">
        <f>SUMPRODUCT(F$14:AU$14,F29:AU29)+1!BD29</f>
        <v>0</v>
      </c>
      <c r="BE29" s="127">
        <f>IF(OR(1!BE29&gt;0,BD29&gt;0),BD29,0)</f>
        <v>0</v>
      </c>
    </row>
    <row r="30" spans="1:57" ht="12.75" customHeight="1">
      <c r="A30" s="96">
        <f>IF(1!B30&lt;&gt;"",1!B30,"")</f>
      </c>
      <c r="B30" s="98">
        <f>IF(1!C30&lt;&gt;"",1!C30,"")</f>
      </c>
      <c r="C30" s="77">
        <f>IF(1!D30&lt;&gt;"",1!D30,"")</f>
      </c>
      <c r="D30" s="77">
        <f>IF(1!E30&lt;&gt;"",1!E30,"")</f>
      </c>
      <c r="E30" s="78">
        <f>1!AV30</f>
        <v>0</v>
      </c>
      <c r="F30" s="8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4">
        <f t="shared" si="4"/>
        <v>0</v>
      </c>
      <c r="AW30" s="465"/>
      <c r="AX30" s="468">
        <f t="shared" si="5"/>
        <v>0</v>
      </c>
      <c r="AY30" s="469"/>
      <c r="AZ30" s="458">
        <f t="shared" si="2"/>
        <v>0</v>
      </c>
      <c r="BA30" s="459"/>
      <c r="BB30" s="453">
        <f t="shared" si="3"/>
        <v>0</v>
      </c>
      <c r="BC30" s="454"/>
      <c r="BD30" s="127">
        <f>SUMPRODUCT(F$14:AU$14,F30:AU30)+1!BD30</f>
        <v>0</v>
      </c>
      <c r="BE30" s="127">
        <f>IF(OR(1!BE30&gt;0,BD30&gt;0),BD30,0)</f>
        <v>0</v>
      </c>
    </row>
    <row r="31" spans="1:57" ht="12.75" customHeight="1">
      <c r="A31" s="96">
        <f>IF(1!B31&lt;&gt;"",1!B31,"")</f>
      </c>
      <c r="B31" s="98">
        <f>IF(1!C31&lt;&gt;"",1!C31,"")</f>
      </c>
      <c r="C31" s="77">
        <f>IF(1!D31&lt;&gt;"",1!D31,"")</f>
      </c>
      <c r="D31" s="77">
        <f>IF(1!E31&lt;&gt;"",1!E31,"")</f>
      </c>
      <c r="E31" s="78">
        <f>1!AV31</f>
        <v>0</v>
      </c>
      <c r="F31" s="8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4">
        <f t="shared" si="4"/>
        <v>0</v>
      </c>
      <c r="AW31" s="465"/>
      <c r="AX31" s="468">
        <f t="shared" si="5"/>
        <v>0</v>
      </c>
      <c r="AY31" s="469"/>
      <c r="AZ31" s="458">
        <f t="shared" si="2"/>
        <v>0</v>
      </c>
      <c r="BA31" s="459"/>
      <c r="BB31" s="453">
        <f t="shared" si="3"/>
        <v>0</v>
      </c>
      <c r="BC31" s="454"/>
      <c r="BD31" s="127">
        <f>SUMPRODUCT(F$14:AU$14,F31:AU31)+1!BD31</f>
        <v>0</v>
      </c>
      <c r="BE31" s="127">
        <f>IF(OR(1!BE31&gt;0,BD31&gt;0),BD31,0)</f>
        <v>0</v>
      </c>
    </row>
    <row r="32" spans="1:57" ht="12.75" customHeight="1">
      <c r="A32" s="96">
        <f>IF(1!B32&lt;&gt;"",1!B32,"")</f>
      </c>
      <c r="B32" s="98">
        <f>IF(1!C32&lt;&gt;"",1!C32,"")</f>
      </c>
      <c r="C32" s="77">
        <f>IF(1!D32&lt;&gt;"",1!D32,"")</f>
      </c>
      <c r="D32" s="77">
        <f>IF(1!E32&lt;&gt;"",1!E32,"")</f>
      </c>
      <c r="E32" s="78">
        <f>1!AV32</f>
        <v>0</v>
      </c>
      <c r="F32" s="8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4">
        <f t="shared" si="4"/>
        <v>0</v>
      </c>
      <c r="AW32" s="465"/>
      <c r="AX32" s="468">
        <f t="shared" si="5"/>
        <v>0</v>
      </c>
      <c r="AY32" s="469"/>
      <c r="AZ32" s="458">
        <f t="shared" si="2"/>
        <v>0</v>
      </c>
      <c r="BA32" s="459"/>
      <c r="BB32" s="453">
        <f t="shared" si="3"/>
        <v>0</v>
      </c>
      <c r="BC32" s="454"/>
      <c r="BD32" s="127">
        <f>SUMPRODUCT(F$14:AU$14,F32:AU32)+1!BD32</f>
        <v>0</v>
      </c>
      <c r="BE32" s="127">
        <f>IF(OR(1!BE32&gt;0,BD32&gt;0),BD32,0)</f>
        <v>0</v>
      </c>
    </row>
    <row r="33" spans="1:57" ht="12.75" customHeight="1">
      <c r="A33" s="96">
        <f>IF(1!B33&lt;&gt;"",1!B33,"")</f>
      </c>
      <c r="B33" s="98">
        <f>IF(1!C33&lt;&gt;"",1!C33,"")</f>
      </c>
      <c r="C33" s="77">
        <f>IF(1!D33&lt;&gt;"",1!D33,"")</f>
      </c>
      <c r="D33" s="77">
        <f>IF(1!E33&lt;&gt;"",1!E33,"")</f>
      </c>
      <c r="E33" s="78">
        <f>1!AV33</f>
        <v>0</v>
      </c>
      <c r="F33" s="82"/>
      <c r="G33" s="45"/>
      <c r="H33" s="45"/>
      <c r="I33" s="45"/>
      <c r="J33" s="45"/>
      <c r="K33" s="45"/>
      <c r="L33" s="4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4">
        <f t="shared" si="4"/>
        <v>0</v>
      </c>
      <c r="AW33" s="465"/>
      <c r="AX33" s="468">
        <f t="shared" si="5"/>
        <v>0</v>
      </c>
      <c r="AY33" s="469"/>
      <c r="AZ33" s="458">
        <f t="shared" si="2"/>
        <v>0</v>
      </c>
      <c r="BA33" s="459"/>
      <c r="BB33" s="453">
        <f t="shared" si="3"/>
        <v>0</v>
      </c>
      <c r="BC33" s="454"/>
      <c r="BD33" s="127">
        <f>SUMPRODUCT(F$14:AU$14,F33:AU33)+1!BD33</f>
        <v>0</v>
      </c>
      <c r="BE33" s="127">
        <f>IF(OR(1!BE33&gt;0,BD33&gt;0),BD33,0)</f>
        <v>0</v>
      </c>
    </row>
    <row r="34" spans="1:57" ht="12.75" customHeight="1">
      <c r="A34" s="96">
        <f>IF(1!B34&lt;&gt;"",1!B34,"")</f>
      </c>
      <c r="B34" s="98">
        <f>IF(1!C34&lt;&gt;"",1!C34,"")</f>
      </c>
      <c r="C34" s="77">
        <f>IF(1!D34&lt;&gt;"",1!D34,"")</f>
      </c>
      <c r="D34" s="77">
        <f>IF(1!E34&lt;&gt;"",1!E34,"")</f>
      </c>
      <c r="E34" s="78">
        <f>1!AV34</f>
        <v>0</v>
      </c>
      <c r="F34" s="82"/>
      <c r="G34" s="45"/>
      <c r="H34" s="45"/>
      <c r="I34" s="45"/>
      <c r="J34" s="45"/>
      <c r="K34" s="45"/>
      <c r="L34" s="4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64">
        <f t="shared" si="4"/>
        <v>0</v>
      </c>
      <c r="AW34" s="465"/>
      <c r="AX34" s="468">
        <f t="shared" si="5"/>
        <v>0</v>
      </c>
      <c r="AY34" s="469"/>
      <c r="AZ34" s="458">
        <f t="shared" si="2"/>
        <v>0</v>
      </c>
      <c r="BA34" s="459"/>
      <c r="BB34" s="453">
        <f t="shared" si="3"/>
        <v>0</v>
      </c>
      <c r="BC34" s="454"/>
      <c r="BD34" s="127">
        <f>SUMPRODUCT(F$14:AU$14,F34:AU34)+1!BD34</f>
        <v>0</v>
      </c>
      <c r="BE34" s="127">
        <f>IF(OR(1!BE34&gt;0,BD34&gt;0),BD34,0)</f>
        <v>0</v>
      </c>
    </row>
    <row r="35" spans="1:57" ht="12.75" customHeight="1">
      <c r="A35" s="96">
        <f>IF(1!B35&lt;&gt;"",1!B35,"")</f>
      </c>
      <c r="B35" s="98">
        <f>IF(1!C35&lt;&gt;"",1!C35,"")</f>
      </c>
      <c r="C35" s="77">
        <f>IF(1!D35&lt;&gt;"",1!D35,"")</f>
      </c>
      <c r="D35" s="77">
        <f>IF(1!E35&lt;&gt;"",1!E35,"")</f>
      </c>
      <c r="E35" s="78">
        <f>1!AV35</f>
        <v>0</v>
      </c>
      <c r="F35" s="82"/>
      <c r="G35" s="45"/>
      <c r="H35" s="45"/>
      <c r="I35" s="45"/>
      <c r="J35" s="45"/>
      <c r="K35" s="45"/>
      <c r="L35" s="4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64">
        <f t="shared" si="4"/>
        <v>0</v>
      </c>
      <c r="AW35" s="465"/>
      <c r="AX35" s="468">
        <f t="shared" si="5"/>
        <v>0</v>
      </c>
      <c r="AY35" s="469"/>
      <c r="AZ35" s="458">
        <f t="shared" si="2"/>
        <v>0</v>
      </c>
      <c r="BA35" s="459"/>
      <c r="BB35" s="453">
        <f t="shared" si="3"/>
        <v>0</v>
      </c>
      <c r="BC35" s="454"/>
      <c r="BD35" s="127">
        <f>SUMPRODUCT(F$14:AU$14,F35:AU35)+1!BD35</f>
        <v>0</v>
      </c>
      <c r="BE35" s="127">
        <f>IF(OR(1!BE35&gt;0,BD35&gt;0),BD35,0)</f>
        <v>0</v>
      </c>
    </row>
    <row r="36" spans="1:57" ht="12.75" customHeight="1">
      <c r="A36" s="96">
        <f>IF(1!B36&lt;&gt;"",1!B36,"")</f>
      </c>
      <c r="B36" s="98">
        <f>IF(1!C36&lt;&gt;"",1!C36,"")</f>
      </c>
      <c r="C36" s="77">
        <f>IF(1!D36&lt;&gt;"",1!D36,"")</f>
      </c>
      <c r="D36" s="77">
        <f>IF(1!E36&lt;&gt;"",1!E36,"")</f>
      </c>
      <c r="E36" s="78">
        <f>1!AV36</f>
        <v>0</v>
      </c>
      <c r="F36" s="82"/>
      <c r="G36" s="45"/>
      <c r="H36" s="45"/>
      <c r="I36" s="45"/>
      <c r="J36" s="45"/>
      <c r="K36" s="45"/>
      <c r="L36" s="4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64">
        <f t="shared" si="4"/>
        <v>0</v>
      </c>
      <c r="AW36" s="465"/>
      <c r="AX36" s="468">
        <f t="shared" si="5"/>
        <v>0</v>
      </c>
      <c r="AY36" s="469"/>
      <c r="AZ36" s="458">
        <f t="shared" si="2"/>
        <v>0</v>
      </c>
      <c r="BA36" s="459"/>
      <c r="BB36" s="453">
        <f t="shared" si="3"/>
        <v>0</v>
      </c>
      <c r="BC36" s="454"/>
      <c r="BD36" s="127">
        <f>SUMPRODUCT(F$14:AU$14,F36:AU36)+1!BD36</f>
        <v>0</v>
      </c>
      <c r="BE36" s="127">
        <f>IF(OR(1!BE36&gt;0,BD36&gt;0),BD36,0)</f>
        <v>0</v>
      </c>
    </row>
    <row r="37" spans="1:57" ht="12.75" customHeight="1">
      <c r="A37" s="96">
        <f>IF(1!B37&lt;&gt;"",1!B37,"")</f>
      </c>
      <c r="B37" s="98">
        <f>IF(1!C37&lt;&gt;"",1!C37,"")</f>
      </c>
      <c r="C37" s="77">
        <f>IF(1!D37&lt;&gt;"",1!D37,"")</f>
      </c>
      <c r="D37" s="77">
        <f>IF(1!E37&lt;&gt;"",1!E37,"")</f>
      </c>
      <c r="E37" s="78">
        <f>1!AV37</f>
        <v>0</v>
      </c>
      <c r="F37" s="82"/>
      <c r="G37" s="45"/>
      <c r="H37" s="45"/>
      <c r="I37" s="45"/>
      <c r="J37" s="45"/>
      <c r="K37" s="45"/>
      <c r="L37" s="4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64">
        <f t="shared" si="4"/>
        <v>0</v>
      </c>
      <c r="AW37" s="465"/>
      <c r="AX37" s="468">
        <f t="shared" si="5"/>
        <v>0</v>
      </c>
      <c r="AY37" s="469"/>
      <c r="AZ37" s="458">
        <f t="shared" si="2"/>
        <v>0</v>
      </c>
      <c r="BA37" s="459"/>
      <c r="BB37" s="453">
        <f t="shared" si="3"/>
        <v>0</v>
      </c>
      <c r="BC37" s="454"/>
      <c r="BD37" s="127">
        <f>SUMPRODUCT(F$14:AU$14,F37:AU37)+1!BD37</f>
        <v>0</v>
      </c>
      <c r="BE37" s="127">
        <f>IF(OR(1!BE37&gt;0,BD37&gt;0),BD37,0)</f>
        <v>0</v>
      </c>
    </row>
    <row r="38" spans="1:57" ht="12.75" customHeight="1">
      <c r="A38" s="96">
        <f>IF(1!B38&lt;&gt;"",1!B38,"")</f>
      </c>
      <c r="B38" s="98">
        <f>IF(1!C38&lt;&gt;"",1!C38,"")</f>
      </c>
      <c r="C38" s="77">
        <f>IF(1!D38&lt;&gt;"",1!D38,"")</f>
      </c>
      <c r="D38" s="77">
        <f>IF(1!E38&lt;&gt;"",1!E38,"")</f>
      </c>
      <c r="E38" s="78">
        <f>1!AV38</f>
        <v>0</v>
      </c>
      <c r="F38" s="82"/>
      <c r="G38" s="45"/>
      <c r="H38" s="45"/>
      <c r="I38" s="45"/>
      <c r="J38" s="45"/>
      <c r="K38" s="45"/>
      <c r="L38" s="4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64">
        <f t="shared" si="4"/>
        <v>0</v>
      </c>
      <c r="AW38" s="465"/>
      <c r="AX38" s="468">
        <f t="shared" si="5"/>
        <v>0</v>
      </c>
      <c r="AY38" s="469"/>
      <c r="AZ38" s="458">
        <f t="shared" si="2"/>
        <v>0</v>
      </c>
      <c r="BA38" s="459"/>
      <c r="BB38" s="453">
        <f t="shared" si="3"/>
        <v>0</v>
      </c>
      <c r="BC38" s="454"/>
      <c r="BD38" s="127">
        <f>SUMPRODUCT(F$14:AU$14,F38:AU38)+1!BD38</f>
        <v>0</v>
      </c>
      <c r="BE38" s="127">
        <f>IF(OR(1!BE38&gt;0,BD38&gt;0),BD38,0)</f>
        <v>0</v>
      </c>
    </row>
    <row r="39" spans="1:57" ht="12.75" customHeight="1">
      <c r="A39" s="96">
        <f>IF(1!B39&lt;&gt;"",1!B39,"")</f>
      </c>
      <c r="B39" s="98">
        <f>IF(1!C39&lt;&gt;"",1!C39,"")</f>
      </c>
      <c r="C39" s="77">
        <f>IF(1!D39&lt;&gt;"",1!D39,"")</f>
      </c>
      <c r="D39" s="77">
        <f>IF(1!E39&lt;&gt;"",1!E39,"")</f>
      </c>
      <c r="E39" s="78">
        <f>1!AV39</f>
        <v>0</v>
      </c>
      <c r="F39" s="82"/>
      <c r="G39" s="45"/>
      <c r="H39" s="45"/>
      <c r="I39" s="45"/>
      <c r="J39" s="45"/>
      <c r="K39" s="45"/>
      <c r="L39" s="4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4">
        <f t="shared" si="4"/>
        <v>0</v>
      </c>
      <c r="AW39" s="465"/>
      <c r="AX39" s="468">
        <f t="shared" si="5"/>
        <v>0</v>
      </c>
      <c r="AY39" s="469"/>
      <c r="AZ39" s="458">
        <f t="shared" si="2"/>
        <v>0</v>
      </c>
      <c r="BA39" s="459"/>
      <c r="BB39" s="453">
        <f t="shared" si="3"/>
        <v>0</v>
      </c>
      <c r="BC39" s="454"/>
      <c r="BD39" s="127">
        <f>SUMPRODUCT(F$14:AU$14,F39:AU39)+1!BD39</f>
        <v>0</v>
      </c>
      <c r="BE39" s="127">
        <f>IF(OR(1!BE39&gt;0,BD39&gt;0),BD39,0)</f>
        <v>0</v>
      </c>
    </row>
    <row r="40" spans="1:57" ht="12.75" customHeight="1">
      <c r="A40" s="96">
        <f>IF(1!B40&lt;&gt;"",1!B40,"")</f>
      </c>
      <c r="B40" s="98">
        <f>IF(1!C40&lt;&gt;"",1!C40,"")</f>
      </c>
      <c r="C40" s="77">
        <f>IF(1!D40&lt;&gt;"",1!D40,"")</f>
      </c>
      <c r="D40" s="77">
        <f>IF(1!E40&lt;&gt;"",1!E40,"")</f>
      </c>
      <c r="E40" s="78">
        <f>1!AV40</f>
        <v>0</v>
      </c>
      <c r="F40" s="82"/>
      <c r="G40" s="45"/>
      <c r="H40" s="45"/>
      <c r="I40" s="45"/>
      <c r="J40" s="45"/>
      <c r="K40" s="45"/>
      <c r="L40" s="4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64">
        <f t="shared" si="4"/>
        <v>0</v>
      </c>
      <c r="AW40" s="465"/>
      <c r="AX40" s="468">
        <f t="shared" si="5"/>
        <v>0</v>
      </c>
      <c r="AY40" s="469"/>
      <c r="AZ40" s="458">
        <f t="shared" si="2"/>
        <v>0</v>
      </c>
      <c r="BA40" s="459"/>
      <c r="BB40" s="453">
        <f t="shared" si="3"/>
        <v>0</v>
      </c>
      <c r="BC40" s="454"/>
      <c r="BD40" s="127">
        <f>SUMPRODUCT(F$14:AU$14,F40:AU40)+1!BD40</f>
        <v>0</v>
      </c>
      <c r="BE40" s="127">
        <f>IF(OR(1!BE40&gt;0,BD40&gt;0),BD40,0)</f>
        <v>0</v>
      </c>
    </row>
    <row r="41" spans="1:57" ht="12.75" customHeight="1">
      <c r="A41" s="96">
        <f>IF(1!B41&lt;&gt;"",1!B41,"")</f>
      </c>
      <c r="B41" s="98">
        <f>IF(1!C41&lt;&gt;"",1!C41,"")</f>
      </c>
      <c r="C41" s="77">
        <f>IF(1!D41&lt;&gt;"",1!D41,"")</f>
      </c>
      <c r="D41" s="77">
        <f>IF(1!E41&lt;&gt;"",1!E41,"")</f>
      </c>
      <c r="E41" s="78">
        <f>1!AV41</f>
        <v>0</v>
      </c>
      <c r="F41" s="82"/>
      <c r="G41" s="45"/>
      <c r="H41" s="45"/>
      <c r="I41" s="45"/>
      <c r="J41" s="45"/>
      <c r="K41" s="45"/>
      <c r="L41" s="4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4">
        <f t="shared" si="4"/>
        <v>0</v>
      </c>
      <c r="AW41" s="465"/>
      <c r="AX41" s="468">
        <f t="shared" si="5"/>
        <v>0</v>
      </c>
      <c r="AY41" s="469"/>
      <c r="AZ41" s="458">
        <f t="shared" si="2"/>
        <v>0</v>
      </c>
      <c r="BA41" s="459"/>
      <c r="BB41" s="453">
        <f t="shared" si="3"/>
        <v>0</v>
      </c>
      <c r="BC41" s="454"/>
      <c r="BD41" s="127">
        <f>SUMPRODUCT(F$14:AU$14,F41:AU41)+1!BD41</f>
        <v>0</v>
      </c>
      <c r="BE41" s="127">
        <f>IF(OR(1!BE41&gt;0,BD41&gt;0),BD41,0)</f>
        <v>0</v>
      </c>
    </row>
    <row r="42" spans="1:57" ht="12.75" customHeight="1">
      <c r="A42" s="96">
        <f>IF(1!B42&lt;&gt;"",1!B42,"")</f>
      </c>
      <c r="B42" s="98">
        <f>IF(1!C42&lt;&gt;"",1!C42,"")</f>
      </c>
      <c r="C42" s="77">
        <f>IF(1!D42&lt;&gt;"",1!D42,"")</f>
      </c>
      <c r="D42" s="77">
        <f>IF(1!E42&lt;&gt;"",1!E42,"")</f>
      </c>
      <c r="E42" s="78">
        <f>1!AV42</f>
        <v>0</v>
      </c>
      <c r="F42" s="82"/>
      <c r="G42" s="45"/>
      <c r="H42" s="45"/>
      <c r="I42" s="45"/>
      <c r="J42" s="45"/>
      <c r="K42" s="45"/>
      <c r="L42" s="4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64">
        <f t="shared" si="4"/>
        <v>0</v>
      </c>
      <c r="AW42" s="465"/>
      <c r="AX42" s="468">
        <f t="shared" si="5"/>
        <v>0</v>
      </c>
      <c r="AY42" s="469"/>
      <c r="AZ42" s="458">
        <f t="shared" si="2"/>
        <v>0</v>
      </c>
      <c r="BA42" s="459"/>
      <c r="BB42" s="453">
        <f t="shared" si="3"/>
        <v>0</v>
      </c>
      <c r="BC42" s="454"/>
      <c r="BD42" s="127">
        <f>SUMPRODUCT(F$14:AU$14,F42:AU42)+1!BD42</f>
        <v>0</v>
      </c>
      <c r="BE42" s="127">
        <f>IF(OR(1!BE42&gt;0,BD42&gt;0),BD42,0)</f>
        <v>0</v>
      </c>
    </row>
    <row r="43" spans="1:57" ht="12.75" customHeight="1">
      <c r="A43" s="96">
        <f>IF(1!B43&lt;&gt;"",1!B43,"")</f>
      </c>
      <c r="B43" s="98">
        <f>IF(1!C43&lt;&gt;"",1!C43,"")</f>
      </c>
      <c r="C43" s="77">
        <f>IF(1!D43&lt;&gt;"",1!D43,"")</f>
      </c>
      <c r="D43" s="77">
        <f>IF(1!E43&lt;&gt;"",1!E43,"")</f>
      </c>
      <c r="E43" s="78">
        <f>1!AV43</f>
        <v>0</v>
      </c>
      <c r="F43" s="82"/>
      <c r="G43" s="45"/>
      <c r="H43" s="45"/>
      <c r="I43" s="45"/>
      <c r="J43" s="45"/>
      <c r="K43" s="45"/>
      <c r="L43" s="4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64">
        <f t="shared" si="4"/>
        <v>0</v>
      </c>
      <c r="AW43" s="465"/>
      <c r="AX43" s="468">
        <f t="shared" si="5"/>
        <v>0</v>
      </c>
      <c r="AY43" s="469"/>
      <c r="AZ43" s="458">
        <f t="shared" si="2"/>
        <v>0</v>
      </c>
      <c r="BA43" s="459"/>
      <c r="BB43" s="453">
        <f t="shared" si="3"/>
        <v>0</v>
      </c>
      <c r="BC43" s="454"/>
      <c r="BD43" s="127">
        <f>SUMPRODUCT(F$14:AU$14,F43:AU43)+1!BD43</f>
        <v>0</v>
      </c>
      <c r="BE43" s="127">
        <f>IF(OR(1!BE43&gt;0,BD43&gt;0),BD43,0)</f>
        <v>0</v>
      </c>
    </row>
    <row r="44" spans="1:57" ht="12.75" customHeight="1">
      <c r="A44" s="96">
        <f>IF(1!B44&lt;&gt;"",1!B44,"")</f>
      </c>
      <c r="B44" s="98">
        <f>IF(1!C44&lt;&gt;"",1!C44,"")</f>
      </c>
      <c r="C44" s="77">
        <f>IF(1!D44&lt;&gt;"",1!D44,"")</f>
      </c>
      <c r="D44" s="77">
        <f>IF(1!E44&lt;&gt;"",1!E44,"")</f>
      </c>
      <c r="E44" s="78">
        <f>1!AV44</f>
        <v>0</v>
      </c>
      <c r="F44" s="82"/>
      <c r="G44" s="45"/>
      <c r="H44" s="45"/>
      <c r="I44" s="45"/>
      <c r="J44" s="45"/>
      <c r="K44" s="45"/>
      <c r="L44" s="4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64">
        <f t="shared" si="4"/>
        <v>0</v>
      </c>
      <c r="AW44" s="465"/>
      <c r="AX44" s="468">
        <f t="shared" si="5"/>
        <v>0</v>
      </c>
      <c r="AY44" s="469"/>
      <c r="AZ44" s="458">
        <f t="shared" si="2"/>
        <v>0</v>
      </c>
      <c r="BA44" s="459"/>
      <c r="BB44" s="453">
        <f t="shared" si="3"/>
        <v>0</v>
      </c>
      <c r="BC44" s="454"/>
      <c r="BD44" s="127">
        <f>SUMPRODUCT(F$14:AU$14,F44:AU44)+1!BD44</f>
        <v>0</v>
      </c>
      <c r="BE44" s="127">
        <f>IF(OR(1!BE44&gt;0,BD44&gt;0),BD44,0)</f>
        <v>0</v>
      </c>
    </row>
    <row r="45" spans="1:57" ht="12.75" customHeight="1">
      <c r="A45" s="96">
        <f>IF(1!B45&lt;&gt;"",1!B45,"")</f>
      </c>
      <c r="B45" s="98">
        <f>IF(1!C45&lt;&gt;"",1!C45,"")</f>
      </c>
      <c r="C45" s="77">
        <f>IF(1!D45&lt;&gt;"",1!D45,"")</f>
      </c>
      <c r="D45" s="77">
        <f>IF(1!E45&lt;&gt;"",1!E45,"")</f>
      </c>
      <c r="E45" s="78">
        <f>1!AV45</f>
        <v>0</v>
      </c>
      <c r="F45" s="82"/>
      <c r="G45" s="45"/>
      <c r="H45" s="45"/>
      <c r="I45" s="45"/>
      <c r="J45" s="45"/>
      <c r="K45" s="45"/>
      <c r="L45" s="4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64">
        <f t="shared" si="4"/>
        <v>0</v>
      </c>
      <c r="AW45" s="465"/>
      <c r="AX45" s="468">
        <f t="shared" si="5"/>
        <v>0</v>
      </c>
      <c r="AY45" s="469"/>
      <c r="AZ45" s="458">
        <f t="shared" si="2"/>
        <v>0</v>
      </c>
      <c r="BA45" s="459"/>
      <c r="BB45" s="453">
        <f t="shared" si="3"/>
        <v>0</v>
      </c>
      <c r="BC45" s="454"/>
      <c r="BD45" s="127">
        <f>SUMPRODUCT(F$14:AU$14,F45:AU45)+1!BD45</f>
        <v>0</v>
      </c>
      <c r="BE45" s="127">
        <f>IF(OR(1!BE45&gt;0,BD45&gt;0),BD45,0)</f>
        <v>0</v>
      </c>
    </row>
    <row r="46" spans="1:57" ht="12.75" customHeight="1">
      <c r="A46" s="96">
        <f>IF(1!B46&lt;&gt;"",1!B46,"")</f>
      </c>
      <c r="B46" s="98">
        <f>IF(1!C46&lt;&gt;"",1!C46,"")</f>
      </c>
      <c r="C46" s="77">
        <f>IF(1!D46&lt;&gt;"",1!D46,"")</f>
      </c>
      <c r="D46" s="77">
        <f>IF(1!E46&lt;&gt;"",1!E46,"")</f>
      </c>
      <c r="E46" s="78">
        <f>1!AV46</f>
        <v>0</v>
      </c>
      <c r="F46" s="82"/>
      <c r="G46" s="45"/>
      <c r="H46" s="45"/>
      <c r="I46" s="45"/>
      <c r="J46" s="45"/>
      <c r="K46" s="45"/>
      <c r="L46" s="4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64">
        <f t="shared" si="4"/>
        <v>0</v>
      </c>
      <c r="AW46" s="465"/>
      <c r="AX46" s="468">
        <f t="shared" si="5"/>
        <v>0</v>
      </c>
      <c r="AY46" s="469"/>
      <c r="AZ46" s="458">
        <f t="shared" si="2"/>
        <v>0</v>
      </c>
      <c r="BA46" s="459"/>
      <c r="BB46" s="453">
        <f t="shared" si="3"/>
        <v>0</v>
      </c>
      <c r="BC46" s="454"/>
      <c r="BD46" s="127">
        <f>SUMPRODUCT(F$14:AU$14,F46:AU46)+1!BD46</f>
        <v>0</v>
      </c>
      <c r="BE46" s="127">
        <f>IF(OR(1!BE46&gt;0,BD46&gt;0),BD46,0)</f>
        <v>0</v>
      </c>
    </row>
    <row r="47" spans="1:57" ht="12.75" customHeight="1">
      <c r="A47" s="96">
        <f>IF(1!B47&lt;&gt;"",1!B47,"")</f>
      </c>
      <c r="B47" s="98">
        <f>IF(1!C47&lt;&gt;"",1!C47,"")</f>
      </c>
      <c r="C47" s="77">
        <f>IF(1!D47&lt;&gt;"",1!D47,"")</f>
      </c>
      <c r="D47" s="77">
        <f>IF(1!E47&lt;&gt;"",1!E47,"")</f>
      </c>
      <c r="E47" s="78">
        <f>1!AV47</f>
        <v>0</v>
      </c>
      <c r="F47" s="82"/>
      <c r="G47" s="45"/>
      <c r="H47" s="45"/>
      <c r="I47" s="45"/>
      <c r="J47" s="45"/>
      <c r="K47" s="45"/>
      <c r="L47" s="4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64">
        <f t="shared" si="4"/>
        <v>0</v>
      </c>
      <c r="AW47" s="465"/>
      <c r="AX47" s="468">
        <f t="shared" si="5"/>
        <v>0</v>
      </c>
      <c r="AY47" s="469"/>
      <c r="AZ47" s="458">
        <f t="shared" si="2"/>
        <v>0</v>
      </c>
      <c r="BA47" s="459"/>
      <c r="BB47" s="453">
        <f t="shared" si="3"/>
        <v>0</v>
      </c>
      <c r="BC47" s="454"/>
      <c r="BD47" s="127">
        <f>SUMPRODUCT(F$14:AU$14,F47:AU47)+1!BD47</f>
        <v>0</v>
      </c>
      <c r="BE47" s="127">
        <f>IF(OR(1!BE47&gt;0,BD47&gt;0),BD47,0)</f>
        <v>0</v>
      </c>
    </row>
    <row r="48" spans="1:57" ht="12.75" customHeight="1">
      <c r="A48" s="96">
        <f>IF(1!B48&lt;&gt;"",1!B48,"")</f>
      </c>
      <c r="B48" s="98">
        <f>IF(1!C48&lt;&gt;"",1!C48,"")</f>
      </c>
      <c r="C48" s="77">
        <f>IF(1!D48&lt;&gt;"",1!D48,"")</f>
      </c>
      <c r="D48" s="77">
        <f>IF(1!E48&lt;&gt;"",1!E48,"")</f>
      </c>
      <c r="E48" s="78">
        <f>1!AV48</f>
        <v>0</v>
      </c>
      <c r="F48" s="82"/>
      <c r="G48" s="45"/>
      <c r="H48" s="45"/>
      <c r="I48" s="45"/>
      <c r="J48" s="45"/>
      <c r="K48" s="45"/>
      <c r="L48" s="4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64">
        <f t="shared" si="4"/>
        <v>0</v>
      </c>
      <c r="AW48" s="465"/>
      <c r="AX48" s="468">
        <f t="shared" si="5"/>
        <v>0</v>
      </c>
      <c r="AY48" s="469"/>
      <c r="AZ48" s="458">
        <f t="shared" si="2"/>
        <v>0</v>
      </c>
      <c r="BA48" s="459"/>
      <c r="BB48" s="453">
        <f t="shared" si="3"/>
        <v>0</v>
      </c>
      <c r="BC48" s="454"/>
      <c r="BD48" s="127">
        <f>SUMPRODUCT(F$14:AU$14,F48:AU48)+1!BD48</f>
        <v>0</v>
      </c>
      <c r="BE48" s="127">
        <f>IF(OR(1!BE48&gt;0,BD48&gt;0),BD48,0)</f>
        <v>0</v>
      </c>
    </row>
    <row r="49" spans="1:57" ht="12.75" customHeight="1" thickBot="1">
      <c r="A49" s="101">
        <f>IF(1!B49&lt;&gt;"",1!B49,"")</f>
      </c>
      <c r="B49" s="102">
        <f>IF(1!C49&lt;&gt;"",1!C49,"")</f>
      </c>
      <c r="C49" s="77">
        <f>IF(1!D49&lt;&gt;"",1!D49,"")</f>
      </c>
      <c r="D49" s="77">
        <f>IF(1!E49&lt;&gt;"",1!E49,"")</f>
      </c>
      <c r="E49" s="78">
        <f>1!AV49</f>
        <v>0</v>
      </c>
      <c r="F49" s="82"/>
      <c r="G49" s="45"/>
      <c r="H49" s="45"/>
      <c r="I49" s="45"/>
      <c r="J49" s="45"/>
      <c r="K49" s="45"/>
      <c r="L49" s="4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4">
        <f t="shared" si="4"/>
        <v>0</v>
      </c>
      <c r="AW49" s="465"/>
      <c r="AX49" s="468">
        <f t="shared" si="5"/>
        <v>0</v>
      </c>
      <c r="AY49" s="469"/>
      <c r="AZ49" s="458">
        <f t="shared" si="2"/>
        <v>0</v>
      </c>
      <c r="BA49" s="459"/>
      <c r="BB49" s="605">
        <f t="shared" si="3"/>
        <v>0</v>
      </c>
      <c r="BC49" s="606"/>
      <c r="BD49" s="127">
        <f>SUMPRODUCT(F$14:AU$14,F49:AU49)+1!BD49</f>
        <v>0</v>
      </c>
      <c r="BE49" s="127">
        <f>IF(OR(1!BE49&gt;0,BD49&gt;0),BD49,0)</f>
        <v>0</v>
      </c>
    </row>
    <row r="50" spans="1:57" ht="12.75" customHeight="1" thickBot="1" thickTop="1">
      <c r="A50" s="69"/>
      <c r="B50" s="70" t="s">
        <v>16</v>
      </c>
      <c r="C50" s="79"/>
      <c r="D50" s="70">
        <f>COUNT(D26:D49)</f>
        <v>0</v>
      </c>
      <c r="E50" s="167">
        <f>SUM(E26:E49)</f>
        <v>0</v>
      </c>
      <c r="F50" s="80">
        <f aca="true" t="shared" si="6" ref="F50:AU50">SUM(F26:F49)</f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1">
        <f t="shared" si="6"/>
        <v>0</v>
      </c>
      <c r="O50" s="51">
        <f t="shared" si="6"/>
        <v>0</v>
      </c>
      <c r="P50" s="51">
        <f t="shared" si="6"/>
        <v>0</v>
      </c>
      <c r="Q50" s="51">
        <f t="shared" si="6"/>
        <v>0</v>
      </c>
      <c r="R50" s="51">
        <f t="shared" si="6"/>
        <v>0</v>
      </c>
      <c r="S50" s="51">
        <f t="shared" si="6"/>
        <v>0</v>
      </c>
      <c r="T50" s="51">
        <f t="shared" si="6"/>
        <v>0</v>
      </c>
      <c r="U50" s="51">
        <f t="shared" si="6"/>
        <v>0</v>
      </c>
      <c r="V50" s="51">
        <f t="shared" si="6"/>
        <v>0</v>
      </c>
      <c r="W50" s="51">
        <f t="shared" si="6"/>
        <v>0</v>
      </c>
      <c r="X50" s="51">
        <f t="shared" si="6"/>
        <v>0</v>
      </c>
      <c r="Y50" s="51">
        <f t="shared" si="6"/>
        <v>0</v>
      </c>
      <c r="Z50" s="51">
        <f t="shared" si="6"/>
        <v>0</v>
      </c>
      <c r="AA50" s="51">
        <f t="shared" si="6"/>
        <v>0</v>
      </c>
      <c r="AB50" s="51">
        <f t="shared" si="6"/>
        <v>0</v>
      </c>
      <c r="AC50" s="51">
        <f t="shared" si="6"/>
        <v>0</v>
      </c>
      <c r="AD50" s="51">
        <f t="shared" si="6"/>
        <v>0</v>
      </c>
      <c r="AE50" s="51">
        <f t="shared" si="6"/>
        <v>0</v>
      </c>
      <c r="AF50" s="51">
        <f t="shared" si="6"/>
        <v>0</v>
      </c>
      <c r="AG50" s="51">
        <f t="shared" si="6"/>
        <v>0</v>
      </c>
      <c r="AH50" s="51">
        <f t="shared" si="6"/>
        <v>0</v>
      </c>
      <c r="AI50" s="51">
        <f t="shared" si="6"/>
        <v>0</v>
      </c>
      <c r="AJ50" s="51">
        <f t="shared" si="6"/>
        <v>0</v>
      </c>
      <c r="AK50" s="51">
        <f t="shared" si="6"/>
        <v>0</v>
      </c>
      <c r="AL50" s="51">
        <f t="shared" si="6"/>
        <v>0</v>
      </c>
      <c r="AM50" s="51">
        <f t="shared" si="6"/>
        <v>0</v>
      </c>
      <c r="AN50" s="51">
        <f t="shared" si="6"/>
        <v>0</v>
      </c>
      <c r="AO50" s="51">
        <f t="shared" si="6"/>
        <v>0</v>
      </c>
      <c r="AP50" s="51">
        <f t="shared" si="6"/>
        <v>0</v>
      </c>
      <c r="AQ50" s="51">
        <f t="shared" si="6"/>
        <v>0</v>
      </c>
      <c r="AR50" s="51">
        <f t="shared" si="6"/>
        <v>0</v>
      </c>
      <c r="AS50" s="51">
        <f t="shared" si="6"/>
        <v>0</v>
      </c>
      <c r="AT50" s="51">
        <f t="shared" si="6"/>
        <v>0</v>
      </c>
      <c r="AU50" s="51">
        <f t="shared" si="6"/>
        <v>0</v>
      </c>
      <c r="AV50" s="622">
        <f>SUM(AV26:AW49)</f>
        <v>0</v>
      </c>
      <c r="AW50" s="471"/>
      <c r="AX50" s="473"/>
      <c r="AY50" s="474"/>
      <c r="AZ50" s="603">
        <f>SUM(AZ26:BA49)</f>
        <v>0</v>
      </c>
      <c r="BA50" s="472"/>
      <c r="BB50" s="603">
        <f>SUM(BB26:BC49)</f>
        <v>0</v>
      </c>
      <c r="BC50" s="431"/>
      <c r="BD50" s="127">
        <f>SUM(BD26:BD49)</f>
        <v>0</v>
      </c>
      <c r="BE50" s="127"/>
    </row>
    <row r="51" spans="1:57" ht="15" customHeight="1" thickTop="1">
      <c r="A51" s="618" t="s">
        <v>36</v>
      </c>
      <c r="B51" s="619"/>
      <c r="C51" s="540">
        <f>IF(AV50&gt;0,(AV50-BD50)/(BB12+BB13+BB15),0)</f>
        <v>0</v>
      </c>
      <c r="D51" s="541"/>
      <c r="E51" s="161"/>
      <c r="F51" s="160">
        <f aca="true" t="shared" si="7" ref="F51:AU51">IF(SUM(F12:F13)=1,SUM(F26:F49),"")</f>
      </c>
      <c r="G51" s="160">
        <f t="shared" si="7"/>
      </c>
      <c r="H51" s="160">
        <f t="shared" si="7"/>
      </c>
      <c r="I51" s="160">
        <f t="shared" si="7"/>
      </c>
      <c r="J51" s="160">
        <f t="shared" si="7"/>
      </c>
      <c r="K51" s="160">
        <f t="shared" si="7"/>
      </c>
      <c r="L51" s="160">
        <f t="shared" si="7"/>
      </c>
      <c r="M51" s="160">
        <f t="shared" si="7"/>
      </c>
      <c r="N51" s="160">
        <f t="shared" si="7"/>
      </c>
      <c r="O51" s="160">
        <f t="shared" si="7"/>
      </c>
      <c r="P51" s="160">
        <f t="shared" si="7"/>
      </c>
      <c r="Q51" s="160">
        <f t="shared" si="7"/>
      </c>
      <c r="R51" s="160">
        <f t="shared" si="7"/>
      </c>
      <c r="S51" s="160">
        <f t="shared" si="7"/>
      </c>
      <c r="T51" s="160">
        <f t="shared" si="7"/>
      </c>
      <c r="U51" s="160">
        <f t="shared" si="7"/>
      </c>
      <c r="V51" s="160">
        <f t="shared" si="7"/>
      </c>
      <c r="W51" s="160">
        <f t="shared" si="7"/>
      </c>
      <c r="X51" s="160">
        <f t="shared" si="7"/>
      </c>
      <c r="Y51" s="160">
        <f t="shared" si="7"/>
      </c>
      <c r="Z51" s="160">
        <f t="shared" si="7"/>
      </c>
      <c r="AA51" s="160">
        <f t="shared" si="7"/>
      </c>
      <c r="AB51" s="160">
        <f t="shared" si="7"/>
      </c>
      <c r="AC51" s="160">
        <f t="shared" si="7"/>
      </c>
      <c r="AD51" s="160">
        <f t="shared" si="7"/>
      </c>
      <c r="AE51" s="160">
        <f t="shared" si="7"/>
      </c>
      <c r="AF51" s="160">
        <f t="shared" si="7"/>
      </c>
      <c r="AG51" s="160">
        <f t="shared" si="7"/>
      </c>
      <c r="AH51" s="160">
        <f t="shared" si="7"/>
      </c>
      <c r="AI51" s="160">
        <f t="shared" si="7"/>
      </c>
      <c r="AJ51" s="160">
        <f t="shared" si="7"/>
      </c>
      <c r="AK51" s="160">
        <f t="shared" si="7"/>
      </c>
      <c r="AL51" s="160">
        <f t="shared" si="7"/>
      </c>
      <c r="AM51" s="160">
        <f t="shared" si="7"/>
      </c>
      <c r="AN51" s="160">
        <f t="shared" si="7"/>
      </c>
      <c r="AO51" s="160">
        <f t="shared" si="7"/>
      </c>
      <c r="AP51" s="160">
        <f t="shared" si="7"/>
      </c>
      <c r="AQ51" s="160">
        <f t="shared" si="7"/>
      </c>
      <c r="AR51" s="160">
        <f t="shared" si="7"/>
      </c>
      <c r="AS51" s="160">
        <f t="shared" si="7"/>
      </c>
      <c r="AT51" s="160">
        <f t="shared" si="7"/>
      </c>
      <c r="AU51" s="160">
        <f t="shared" si="7"/>
      </c>
      <c r="AV51" s="160"/>
      <c r="AW51" s="160"/>
      <c r="AX51" s="160"/>
      <c r="AY51" s="160"/>
      <c r="AZ51" s="160"/>
      <c r="BA51" s="160"/>
      <c r="BB51" s="160"/>
      <c r="BC51" s="160"/>
      <c r="BD51" s="127" t="s">
        <v>180</v>
      </c>
      <c r="BE51" s="127">
        <f>COUNTIF(BE26:BE49,"&gt;0")</f>
        <v>0</v>
      </c>
    </row>
    <row r="52" spans="1:57" ht="15" customHeight="1" thickBot="1">
      <c r="A52" s="620"/>
      <c r="B52" s="621"/>
      <c r="C52" s="542"/>
      <c r="D52" s="543"/>
      <c r="E52" s="162"/>
      <c r="F52" s="163">
        <f>IF(AND(F51&lt;3,F51&gt;0),1,"")</f>
      </c>
      <c r="G52" s="163">
        <f aca="true" t="shared" si="8" ref="G52:AU52">IF(AND(G51&lt;3,G51&gt;0),1,"")</f>
      </c>
      <c r="H52" s="163">
        <f t="shared" si="8"/>
      </c>
      <c r="I52" s="163">
        <f t="shared" si="8"/>
      </c>
      <c r="J52" s="163">
        <f t="shared" si="8"/>
      </c>
      <c r="K52" s="163">
        <f t="shared" si="8"/>
      </c>
      <c r="L52" s="163">
        <f t="shared" si="8"/>
      </c>
      <c r="M52" s="163">
        <f t="shared" si="8"/>
      </c>
      <c r="N52" s="163">
        <f t="shared" si="8"/>
      </c>
      <c r="O52" s="163">
        <f t="shared" si="8"/>
      </c>
      <c r="P52" s="163">
        <f t="shared" si="8"/>
      </c>
      <c r="Q52" s="163">
        <f t="shared" si="8"/>
      </c>
      <c r="R52" s="163">
        <f t="shared" si="8"/>
      </c>
      <c r="S52" s="163">
        <f t="shared" si="8"/>
      </c>
      <c r="T52" s="163">
        <f t="shared" si="8"/>
      </c>
      <c r="U52" s="163">
        <f t="shared" si="8"/>
      </c>
      <c r="V52" s="163">
        <f t="shared" si="8"/>
      </c>
      <c r="W52" s="163">
        <f t="shared" si="8"/>
      </c>
      <c r="X52" s="163">
        <f t="shared" si="8"/>
      </c>
      <c r="Y52" s="163">
        <f t="shared" si="8"/>
      </c>
      <c r="Z52" s="163">
        <f t="shared" si="8"/>
      </c>
      <c r="AA52" s="163">
        <f t="shared" si="8"/>
      </c>
      <c r="AB52" s="163">
        <f t="shared" si="8"/>
      </c>
      <c r="AC52" s="163">
        <f t="shared" si="8"/>
      </c>
      <c r="AD52" s="163">
        <f t="shared" si="8"/>
      </c>
      <c r="AE52" s="163">
        <f t="shared" si="8"/>
      </c>
      <c r="AF52" s="163">
        <f t="shared" si="8"/>
      </c>
      <c r="AG52" s="163">
        <f t="shared" si="8"/>
      </c>
      <c r="AH52" s="163">
        <f t="shared" si="8"/>
      </c>
      <c r="AI52" s="163">
        <f t="shared" si="8"/>
      </c>
      <c r="AJ52" s="163">
        <f t="shared" si="8"/>
      </c>
      <c r="AK52" s="163">
        <f t="shared" si="8"/>
      </c>
      <c r="AL52" s="163">
        <f t="shared" si="8"/>
      </c>
      <c r="AM52" s="163">
        <f t="shared" si="8"/>
      </c>
      <c r="AN52" s="163">
        <f t="shared" si="8"/>
      </c>
      <c r="AO52" s="163">
        <f t="shared" si="8"/>
      </c>
      <c r="AP52" s="163">
        <f t="shared" si="8"/>
      </c>
      <c r="AQ52" s="163">
        <f t="shared" si="8"/>
      </c>
      <c r="AR52" s="163">
        <f t="shared" si="8"/>
      </c>
      <c r="AS52" s="163">
        <f t="shared" si="8"/>
      </c>
      <c r="AT52" s="163">
        <f t="shared" si="8"/>
      </c>
      <c r="AU52" s="163">
        <f t="shared" si="8"/>
      </c>
      <c r="AV52" s="163">
        <f>SUM(F52:AU52)</f>
        <v>0</v>
      </c>
      <c r="AW52" s="163">
        <f>AV52+1!AV52</f>
        <v>0</v>
      </c>
      <c r="AX52" s="163"/>
      <c r="AY52" s="163"/>
      <c r="AZ52" s="163"/>
      <c r="BA52" s="163"/>
      <c r="BB52" s="163"/>
      <c r="BC52" s="163"/>
      <c r="BD52" s="127" t="s">
        <v>179</v>
      </c>
      <c r="BE52" s="127" t="e">
        <f>BD50/BE51</f>
        <v>#DIV/0!</v>
      </c>
    </row>
    <row r="53" spans="5:49" ht="12.75" thickTop="1">
      <c r="E53" s="127"/>
      <c r="F53" s="127">
        <f>IF(AND(F51&lt;8,F51&gt;0),1,"")</f>
      </c>
      <c r="G53" s="127">
        <f aca="true" t="shared" si="9" ref="G53:AU53">IF(AND(G51&lt;8,G51&gt;0),1,"")</f>
      </c>
      <c r="H53" s="127">
        <f t="shared" si="9"/>
      </c>
      <c r="I53" s="127">
        <f t="shared" si="9"/>
      </c>
      <c r="J53" s="127">
        <f t="shared" si="9"/>
      </c>
      <c r="K53" s="127">
        <f t="shared" si="9"/>
      </c>
      <c r="L53" s="127">
        <f t="shared" si="9"/>
      </c>
      <c r="M53" s="127">
        <f t="shared" si="9"/>
      </c>
      <c r="N53" s="127">
        <f t="shared" si="9"/>
      </c>
      <c r="O53" s="127">
        <f t="shared" si="9"/>
      </c>
      <c r="P53" s="127">
        <f t="shared" si="9"/>
      </c>
      <c r="Q53" s="127">
        <f t="shared" si="9"/>
      </c>
      <c r="R53" s="127">
        <f t="shared" si="9"/>
      </c>
      <c r="S53" s="127">
        <f t="shared" si="9"/>
      </c>
      <c r="T53" s="127">
        <f t="shared" si="9"/>
      </c>
      <c r="U53" s="127">
        <f t="shared" si="9"/>
      </c>
      <c r="V53" s="127">
        <f t="shared" si="9"/>
      </c>
      <c r="W53" s="127">
        <f t="shared" si="9"/>
      </c>
      <c r="X53" s="127">
        <f t="shared" si="9"/>
      </c>
      <c r="Y53" s="127">
        <f t="shared" si="9"/>
      </c>
      <c r="Z53" s="127">
        <f t="shared" si="9"/>
      </c>
      <c r="AA53" s="127">
        <f t="shared" si="9"/>
      </c>
      <c r="AB53" s="127">
        <f t="shared" si="9"/>
      </c>
      <c r="AC53" s="127">
        <f t="shared" si="9"/>
      </c>
      <c r="AD53" s="127">
        <f t="shared" si="9"/>
      </c>
      <c r="AE53" s="127">
        <f t="shared" si="9"/>
      </c>
      <c r="AF53" s="127">
        <f t="shared" si="9"/>
      </c>
      <c r="AG53" s="127">
        <f t="shared" si="9"/>
      </c>
      <c r="AH53" s="127">
        <f t="shared" si="9"/>
      </c>
      <c r="AI53" s="127">
        <f t="shared" si="9"/>
      </c>
      <c r="AJ53" s="127">
        <f t="shared" si="9"/>
      </c>
      <c r="AK53" s="127">
        <f t="shared" si="9"/>
      </c>
      <c r="AL53" s="127">
        <f t="shared" si="9"/>
      </c>
      <c r="AM53" s="127">
        <f t="shared" si="9"/>
      </c>
      <c r="AN53" s="127">
        <f t="shared" si="9"/>
      </c>
      <c r="AO53" s="127">
        <f t="shared" si="9"/>
      </c>
      <c r="AP53" s="127">
        <f t="shared" si="9"/>
      </c>
      <c r="AQ53" s="127">
        <f t="shared" si="9"/>
      </c>
      <c r="AR53" s="127">
        <f t="shared" si="9"/>
      </c>
      <c r="AS53" s="127">
        <f t="shared" si="9"/>
      </c>
      <c r="AT53" s="127">
        <f t="shared" si="9"/>
      </c>
      <c r="AU53" s="127">
        <f t="shared" si="9"/>
      </c>
      <c r="AV53" s="127">
        <f>SUM(F53:AU53)</f>
        <v>0</v>
      </c>
      <c r="AW53" s="128">
        <f>AV53+1!AV53</f>
        <v>0</v>
      </c>
    </row>
    <row r="58" spans="17:50" ht="12"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7:50" ht="12"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7:50" ht="12"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7:50" ht="12"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7:50" ht="12"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7:50" ht="12"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7:50" ht="12"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7:50" ht="12"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7:50" ht="12"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7:50" ht="12"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7:50" ht="12"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7:50" ht="12"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7:50" ht="12"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7:50" ht="12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7:50" ht="12"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</sheetData>
  <sheetProtection sheet="1" objects="1" scenarios="1"/>
  <mergeCells count="167">
    <mergeCell ref="BB20:BC20"/>
    <mergeCell ref="F17:AU18"/>
    <mergeCell ref="BB15:BC15"/>
    <mergeCell ref="BB14:BC14"/>
    <mergeCell ref="AV19:AW19"/>
    <mergeCell ref="AZ18:BA18"/>
    <mergeCell ref="AX18:AY18"/>
    <mergeCell ref="BB18:BC18"/>
    <mergeCell ref="BB19:BC19"/>
    <mergeCell ref="AA16:AG16"/>
    <mergeCell ref="BB13:BC13"/>
    <mergeCell ref="AV17:BC17"/>
    <mergeCell ref="AV18:AW18"/>
    <mergeCell ref="AV23:AW23"/>
    <mergeCell ref="AX19:AY19"/>
    <mergeCell ref="AZ22:BA22"/>
    <mergeCell ref="AV22:AW22"/>
    <mergeCell ref="AZ20:BA20"/>
    <mergeCell ref="AX20:AY20"/>
    <mergeCell ref="BB21:BC21"/>
    <mergeCell ref="BB12:BC12"/>
    <mergeCell ref="A10:A11"/>
    <mergeCell ref="B9:E9"/>
    <mergeCell ref="AZ12:BA12"/>
    <mergeCell ref="AW9:BB10"/>
    <mergeCell ref="AW11:BB11"/>
    <mergeCell ref="AX24:AY24"/>
    <mergeCell ref="AZ24:BA24"/>
    <mergeCell ref="AV21:AW21"/>
    <mergeCell ref="AX21:AY21"/>
    <mergeCell ref="AZ21:BA21"/>
    <mergeCell ref="AZ23:BA23"/>
    <mergeCell ref="BB22:BC22"/>
    <mergeCell ref="AZ27:BA27"/>
    <mergeCell ref="BB27:BC27"/>
    <mergeCell ref="AZ26:BA26"/>
    <mergeCell ref="BB26:BC26"/>
    <mergeCell ref="AZ25:BA25"/>
    <mergeCell ref="BB25:BC25"/>
    <mergeCell ref="BB23:BC23"/>
    <mergeCell ref="BB24:BC24"/>
    <mergeCell ref="AZ28:BA28"/>
    <mergeCell ref="BB28:BC28"/>
    <mergeCell ref="AZ29:BA29"/>
    <mergeCell ref="BB29:BC29"/>
    <mergeCell ref="AZ30:BA30"/>
    <mergeCell ref="BB30:BC30"/>
    <mergeCell ref="AZ31:BA31"/>
    <mergeCell ref="BB31:BC31"/>
    <mergeCell ref="AZ32:BA32"/>
    <mergeCell ref="BB32:BC32"/>
    <mergeCell ref="AZ33:BA33"/>
    <mergeCell ref="BB33:BC33"/>
    <mergeCell ref="AZ34:BA34"/>
    <mergeCell ref="BB34:BC34"/>
    <mergeCell ref="AZ35:BA35"/>
    <mergeCell ref="BB35:BC35"/>
    <mergeCell ref="AZ36:BA36"/>
    <mergeCell ref="BB36:BC36"/>
    <mergeCell ref="AZ37:BA37"/>
    <mergeCell ref="BB37:BC37"/>
    <mergeCell ref="AZ38:BA38"/>
    <mergeCell ref="BB38:BC38"/>
    <mergeCell ref="AZ39:BA39"/>
    <mergeCell ref="BB39:BC39"/>
    <mergeCell ref="AZ40:BA40"/>
    <mergeCell ref="BB40:BC40"/>
    <mergeCell ref="AZ41:BA41"/>
    <mergeCell ref="BB41:BC41"/>
    <mergeCell ref="AZ42:BA42"/>
    <mergeCell ref="BB42:BC42"/>
    <mergeCell ref="AZ43:BA43"/>
    <mergeCell ref="BB43:BC43"/>
    <mergeCell ref="BB46:BC46"/>
    <mergeCell ref="AZ47:BA47"/>
    <mergeCell ref="BB47:BC47"/>
    <mergeCell ref="AZ44:BA44"/>
    <mergeCell ref="BB44:BC44"/>
    <mergeCell ref="AZ45:BA45"/>
    <mergeCell ref="BB45:BC45"/>
    <mergeCell ref="AZ50:BA50"/>
    <mergeCell ref="BB50:BC50"/>
    <mergeCell ref="AZ19:BA19"/>
    <mergeCell ref="AV20:AW20"/>
    <mergeCell ref="AZ48:BA48"/>
    <mergeCell ref="BB48:BC48"/>
    <mergeCell ref="AZ49:BA49"/>
    <mergeCell ref="BB49:BC49"/>
    <mergeCell ref="AZ46:BA46"/>
    <mergeCell ref="AV24:AW24"/>
    <mergeCell ref="AV26:AW26"/>
    <mergeCell ref="AV27:AW27"/>
    <mergeCell ref="AV28:AW28"/>
    <mergeCell ref="A25:AW25"/>
    <mergeCell ref="AV29:AW29"/>
    <mergeCell ref="AV30:AW30"/>
    <mergeCell ref="AV31:AW31"/>
    <mergeCell ref="AV32:AW32"/>
    <mergeCell ref="AV33:AW33"/>
    <mergeCell ref="AV34:AW34"/>
    <mergeCell ref="AV35:AW35"/>
    <mergeCell ref="AV36:AW36"/>
    <mergeCell ref="AV37:AW37"/>
    <mergeCell ref="AV38:AW38"/>
    <mergeCell ref="AV39:AW39"/>
    <mergeCell ref="AV40:AW40"/>
    <mergeCell ref="AV41:AW41"/>
    <mergeCell ref="AV42:AW42"/>
    <mergeCell ref="AV43:AW43"/>
    <mergeCell ref="AV44:AW44"/>
    <mergeCell ref="AV45:AW45"/>
    <mergeCell ref="AV46:AW46"/>
    <mergeCell ref="AV47:AW47"/>
    <mergeCell ref="AV48:AW48"/>
    <mergeCell ref="AV49:AW49"/>
    <mergeCell ref="AV50:AW50"/>
    <mergeCell ref="AX22:AY22"/>
    <mergeCell ref="AX23:AY23"/>
    <mergeCell ref="AX25:AY25"/>
    <mergeCell ref="AX26:AY26"/>
    <mergeCell ref="AX27:AY27"/>
    <mergeCell ref="AX28:AY28"/>
    <mergeCell ref="AX29:AY29"/>
    <mergeCell ref="AX30:AY30"/>
    <mergeCell ref="AX31:AY31"/>
    <mergeCell ref="AX32:AY32"/>
    <mergeCell ref="AX33:AY33"/>
    <mergeCell ref="AX34:AY34"/>
    <mergeCell ref="AX35:AY35"/>
    <mergeCell ref="AX36:AY36"/>
    <mergeCell ref="AX37:AY37"/>
    <mergeCell ref="AX45:AY45"/>
    <mergeCell ref="AX38:AY38"/>
    <mergeCell ref="AX39:AY39"/>
    <mergeCell ref="AX40:AY40"/>
    <mergeCell ref="AX41:AY41"/>
    <mergeCell ref="AX42:AY42"/>
    <mergeCell ref="AX43:AY43"/>
    <mergeCell ref="AX44:AY44"/>
    <mergeCell ref="AX50:AY50"/>
    <mergeCell ref="AX46:AY46"/>
    <mergeCell ref="AX47:AY47"/>
    <mergeCell ref="AX48:AY48"/>
    <mergeCell ref="AX49:AY49"/>
    <mergeCell ref="AZ13:BA13"/>
    <mergeCell ref="AZ14:BA14"/>
    <mergeCell ref="A15:E15"/>
    <mergeCell ref="A14:E14"/>
    <mergeCell ref="AZ15:BA15"/>
    <mergeCell ref="A51:B52"/>
    <mergeCell ref="A6:A7"/>
    <mergeCell ref="A17:A18"/>
    <mergeCell ref="B17:B18"/>
    <mergeCell ref="A13:E13"/>
    <mergeCell ref="A12:E12"/>
    <mergeCell ref="B11:E11"/>
    <mergeCell ref="B10:E10"/>
    <mergeCell ref="C51:D52"/>
    <mergeCell ref="AH16:AN16"/>
    <mergeCell ref="AO16:AU16"/>
    <mergeCell ref="E17:E18"/>
    <mergeCell ref="F16:L16"/>
    <mergeCell ref="M16:S16"/>
    <mergeCell ref="A16:E16"/>
    <mergeCell ref="C17:C18"/>
    <mergeCell ref="D17:D18"/>
    <mergeCell ref="T16:Z16"/>
  </mergeCells>
  <printOptions/>
  <pageMargins left="0.5905511811023623" right="0.35433070866141736" top="0.4330708661417323" bottom="0.35433070866141736" header="0.31496062992125984" footer="0.11811023622047245"/>
  <pageSetup fitToHeight="1" fitToWidth="1" horizontalDpi="600" verticalDpi="600" orientation="landscape" paperSize="9" scale="73"/>
  <headerFooter alignWithMargins="0">
    <oddFooter>&amp;C&amp;8 30.82.321 d -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BE72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2" width="11.625" style="11" customWidth="1"/>
    <col min="3" max="3" width="3.125" style="12" customWidth="1"/>
    <col min="4" max="4" width="2.625" style="11" customWidth="1"/>
    <col min="5" max="5" width="3.125" style="11" customWidth="1"/>
    <col min="6" max="14" width="2.625" style="11" customWidth="1"/>
    <col min="15" max="50" width="2.625" style="12" customWidth="1"/>
    <col min="51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B1" s="1"/>
      <c r="C1" s="2"/>
      <c r="D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1:55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40.5" customHeight="1">
      <c r="A4" s="1"/>
      <c r="B4" s="1"/>
      <c r="C4" s="2"/>
      <c r="D4" s="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4" s="3" customFormat="1" ht="20.25" customHeight="1">
      <c r="A5" s="9" t="s">
        <v>143</v>
      </c>
      <c r="B5" s="9"/>
      <c r="C5" s="10"/>
      <c r="D5" s="9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5" s="3" customFormat="1" ht="15" customHeight="1">
      <c r="A6" s="601" t="s">
        <v>204</v>
      </c>
      <c r="B6" s="9"/>
      <c r="C6" s="10"/>
      <c r="D6" s="9"/>
      <c r="E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7.25" customHeight="1">
      <c r="A7" s="601"/>
      <c r="B7" s="9"/>
      <c r="C7" s="10"/>
      <c r="D7" s="9"/>
      <c r="E7" s="9"/>
      <c r="O7" s="1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1" ht="6" customHeight="1" thickBot="1">
      <c r="A8" s="13"/>
      <c r="O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72" t="s">
        <v>161</v>
      </c>
      <c r="B9" s="423" t="s">
        <v>29</v>
      </c>
      <c r="C9" s="406"/>
      <c r="D9" s="406"/>
      <c r="E9" s="407"/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55"/>
      <c r="AW9" s="348" t="s">
        <v>45</v>
      </c>
      <c r="AX9" s="349"/>
      <c r="AY9" s="349"/>
      <c r="AZ9" s="349"/>
      <c r="BA9" s="349"/>
      <c r="BB9" s="350"/>
      <c r="BC9" s="56"/>
    </row>
    <row r="10" spans="1:55" ht="12.75" customHeight="1">
      <c r="A10" s="712">
        <f>IF(1!A10="","",IF(F11&lt;2!F11,2!A10+1,2!A10))</f>
      </c>
      <c r="B10" s="424" t="s">
        <v>30</v>
      </c>
      <c r="C10" s="425"/>
      <c r="D10" s="425"/>
      <c r="E10" s="426"/>
      <c r="F10" s="111" t="e">
        <f>IF(2!M10="",IF(OR(AND(OR(2!L11=1,2!L11=5,2!L11=7,2!L11=8,2!L11=10,2!L11=12),2!L10&gt;30),AND(OR(2!L11=9,2!L11=11),2!L10&gt;29)),1,2!L10+1),IF(2!T10="",IF(OR(AND(OR(2!S11=1,2!S11=5,2!S11=7,2!S11=8,2!S11=10,2!S11=12),2!S10&gt;30),AND(OR(2!S11=9,2!S11=11),2!S10&gt;29)),1,2!S10+1),IF(2!AA10="",IF(OR(AND(OR(2!Z11=1,2!Z11=5,2!Z11=7,2!Z11=8,2!Z11=10,2!Z11=12),2!Z10&gt;30),AND(OR(2!Z11=9,2!Z11=11),2!Z10&gt;29)),1,2!Z10+1),IF(2!AH10="",IF(OR(AND(OR(2!AG11=1,2!AG11=5,2!AG11=7,2!AG11=8,2!AG11=10,2!AG11=12),2!AG10&gt;30),AND(OR(2!AG11=9,2!AG11=11),2!AG10&gt;29)),1,2!AG10+1),IF(2!AO10="",IF(AND(OR(2!AN11=1,2!AN11=5,2!AN11=7,2!AN11=8,2!AN11=10,2!AN11=12),2!AN10&gt;30),1,IF(AND(2!AN11=11,2!AN10&gt;29),1,2!AN10+1)))))))</f>
        <v>#VALUE!</v>
      </c>
      <c r="G10" s="111" t="e">
        <f>IF(F10="","",IF(F11=2,IF(F10&lt;28,IF(1!$L10&gt;0,F10+1,""),1),IF(OR(F11=4,F11=6,F11=9,F11=11),IF(F10&lt;30,IF(1!$L10&gt;0,F10+1,""),1),IF(F10&lt;31,IF(1!$L10&gt;0,F10+1,""),1))))</f>
        <v>#VALUE!</v>
      </c>
      <c r="H10" s="111" t="e">
        <f>IF(G10="","",IF(G11=2,IF(G10&lt;28,IF(1!$L10&gt;0,G10+1,""),1),IF(OR(G11=4,G11=6,G11=9,G11=11),IF(G10&lt;30,IF(1!$L10&gt;0,G10+1,""),1),IF(G10&lt;31,IF(1!$L10&gt;0,G10+1,""),1))))</f>
        <v>#VALUE!</v>
      </c>
      <c r="I10" s="111" t="e">
        <f>IF(H10="","",IF(H11=2,IF(H10&lt;28,IF(1!$L10&gt;0,H10+1,""),1),IF(OR(H11=4,H11=6,H11=9,H11=11),IF(H10&lt;30,IF(1!$L10&gt;0,H10+1,""),1),IF(H10&lt;31,IF(1!$L10&gt;0,H10+1,""),1))))</f>
        <v>#VALUE!</v>
      </c>
      <c r="J10" s="111" t="e">
        <f>IF(I10="","",IF(I11=2,IF(I10&lt;28,IF(1!$L10&gt;0,I10+1,""),1),IF(OR(I11=4,I11=6,I11=9,I11=11),IF(I10&lt;30,IF(1!$L10&gt;0,I10+1,""),1),IF(I10&lt;31,IF(1!$L10&gt;0,I10+1,""),1))))</f>
        <v>#VALUE!</v>
      </c>
      <c r="K10" s="111" t="e">
        <f>IF(J10="","",IF(J11=2,IF(J10&lt;28,IF(1!$L10&gt;0,J10+1,""),1),IF(OR(J11=4,J11=6,J11=9,J11=11),IF(J10&lt;30,IF(1!$L10&gt;0,J10+1,""),1),IF(J10&lt;31,IF(1!$L10&gt;0,J10+1,""),1))))</f>
        <v>#VALUE!</v>
      </c>
      <c r="L10" s="111" t="e">
        <f>IF(K10="","",IF(K11=2,IF(K10&lt;28,IF(1!$L10&gt;0,K10+1,""),1),IF(OR(K11=4,K11=6,K11=9,K11=11),IF(K10&lt;30,IF(1!$L10&gt;0,K10+1,""),1),IF(K10&lt;31,IF(1!$L10&gt;0,K10+1,""),1))))</f>
        <v>#VALUE!</v>
      </c>
      <c r="M10" s="112" t="e">
        <f>IF(L10="","",IF(AND(OR(L11=4,L11=6,L11=9,L11=11),L10=30),"",IF(AND(OR(L11=1,L11=3,L11=5,L11=7,L11=8,L11=10,L11=12),L10=31),"",IF(L10&gt;E10,IF(L11=2,IF(L10&lt;28,IF($K10&gt;0,L10+1,""),1),IF(OR(L11=4,L11=6,L11=9,L11=11),IF(L10&lt;30,IF($K10&gt;0,L10+1,""),1),IF(L10&lt;31,IF($K10&gt;0,L10+1,""),1))),""))))</f>
        <v>#VALUE!</v>
      </c>
      <c r="N10" s="111" t="e">
        <f>IF(M10="","",IF(M11=2,IF(M10&lt;28,IF(1!$L10&gt;0,M10+1,""),1),IF(OR(M11=4,M11=6,M11=9,M11=11),IF(M10&lt;30,IF(1!$L10&gt;0,M10+1,""),1),IF(M10&lt;31,IF(1!$L10&gt;0,M10+1,""),1))))</f>
        <v>#VALUE!</v>
      </c>
      <c r="O10" s="111" t="e">
        <f>IF(N10="","",IF(N11=2,IF(N10&lt;28,IF(1!$L10&gt;0,N10+1,""),1),IF(OR(N11=4,N11=6,N11=9,N11=11),IF(N10&lt;30,IF(1!$L10&gt;0,N10+1,""),1),IF(N10&lt;31,IF(1!$L10&gt;0,N10+1,""),1))))</f>
        <v>#VALUE!</v>
      </c>
      <c r="P10" s="111" t="e">
        <f>IF(O10="","",IF(O11=2,IF(O10&lt;28,IF(1!$L10&gt;0,O10+1,""),1),IF(OR(O11=4,O11=6,O11=9,O11=11),IF(O10&lt;30,IF(1!$L10&gt;0,O10+1,""),1),IF(O10&lt;31,IF(1!$L10&gt;0,O10+1,""),1))))</f>
        <v>#VALUE!</v>
      </c>
      <c r="Q10" s="111" t="e">
        <f>IF(P10="","",IF(P11=2,IF(P10&lt;28,IF(1!$L10&gt;0,P10+1,""),1),IF(OR(P11=4,P11=6,P11=9,P11=11),IF(P10&lt;30,IF(1!$L10&gt;0,P10+1,""),1),IF(P10&lt;31,IF(1!$L10&gt;0,P10+1,""),1))))</f>
        <v>#VALUE!</v>
      </c>
      <c r="R10" s="111" t="e">
        <f>IF(Q10="","",IF(Q11=2,IF(Q10&lt;28,IF(1!$L10&gt;0,Q10+1,""),1),IF(OR(Q11=4,Q11=6,Q11=9,Q11=11),IF(Q10&lt;30,IF(1!$L10&gt;0,Q10+1,""),1),IF(Q10&lt;31,IF(1!$L10&gt;0,Q10+1,""),1))))</f>
        <v>#VALUE!</v>
      </c>
      <c r="S10" s="111" t="e">
        <f>IF(R10="","",IF(R11=2,IF(R10&lt;28,IF(1!$L10&gt;0,R10+1,""),1),IF(OR(R11=4,R11=6,R11=9,R11=11),IF(R10&lt;30,IF(1!$L10&gt;0,R10+1,""),1),IF(R10&lt;31,IF(1!$L10&gt;0,R10+1,""),1))))</f>
        <v>#VALUE!</v>
      </c>
      <c r="T10" s="112" t="e">
        <f>IF(S10="","",IF(AND(OR(S11=4,S11=6,S11=9,S11=11),S10=30),"",IF(AND(OR(S11=1,S11=3,S11=5,S11=7,S11=8,S11=10,S11=12),S10=31),"",IF(S10&gt;L10,IF(S11=2,IF(S10&lt;28,IF($K10&gt;0,S10+1,""),1),IF(OR(S11=4,S11=6,S11=9,S11=11),IF(S10&lt;30,IF($K10&gt;0,S10+1,""),1),IF(S10&lt;31,IF($K10&gt;0,S10+1,""),1))),""))))</f>
        <v>#VALUE!</v>
      </c>
      <c r="U10" s="111" t="e">
        <f>IF(T10="","",IF(T11=2,IF(T10&lt;28,IF(1!$L10&gt;0,T10+1,""),1),IF(OR(T11=4,T11=6,T11=9,T11=11),IF(T10&lt;30,IF(1!$L10&gt;0,T10+1,""),1),IF(T10&lt;31,IF(1!$L10&gt;0,T10+1,""),1))))</f>
        <v>#VALUE!</v>
      </c>
      <c r="V10" s="111" t="e">
        <f>IF(U10="","",IF(U11=2,IF(U10&lt;28,IF(1!$L10&gt;0,U10+1,""),1),IF(OR(U11=4,U11=6,U11=9,U11=11),IF(U10&lt;30,IF(1!$L10&gt;0,U10+1,""),1),IF(U10&lt;31,IF(1!$L10&gt;0,U10+1,""),1))))</f>
        <v>#VALUE!</v>
      </c>
      <c r="W10" s="111" t="e">
        <f>IF(V10="","",IF(V11=2,IF(V10&lt;28,IF(1!$L10&gt;0,V10+1,""),1),IF(OR(V11=4,V11=6,V11=9,V11=11),IF(V10&lt;30,IF(1!$L10&gt;0,V10+1,""),1),IF(V10&lt;31,IF(1!$L10&gt;0,V10+1,""),1))))</f>
        <v>#VALUE!</v>
      </c>
      <c r="X10" s="111" t="e">
        <f>IF(W10="","",IF(W11=2,IF(W10&lt;28,IF(1!$L10&gt;0,W10+1,""),1),IF(OR(W11=4,W11=6,W11=9,W11=11),IF(W10&lt;30,IF(1!$L10&gt;0,W10+1,""),1),IF(W10&lt;31,IF(1!$L10&gt;0,W10+1,""),1))))</f>
        <v>#VALUE!</v>
      </c>
      <c r="Y10" s="111" t="e">
        <f>IF(X10="","",IF(X11=2,IF(X10&lt;28,IF(1!$L10&gt;0,X10+1,""),1),IF(OR(X11=4,X11=6,X11=9,X11=11),IF(X10&lt;30,IF(1!$L10&gt;0,X10+1,""),1),IF(X10&lt;31,IF(1!$L10&gt;0,X10+1,""),1))))</f>
        <v>#VALUE!</v>
      </c>
      <c r="Z10" s="111" t="e">
        <f>IF(Y10="","",IF(Y11=2,IF(Y10&lt;28,IF(1!$L10&gt;0,Y10+1,""),1),IF(OR(Y11=4,Y11=6,Y11=9,Y11=11),IF(Y10&lt;30,IF(1!$L10&gt;0,Y10+1,""),1),IF(Y10&lt;31,IF(1!$L10&gt;0,Y10+1,""),1))))</f>
        <v>#VALUE!</v>
      </c>
      <c r="AA10" s="112" t="e">
        <f>IF(Z10="","",IF(AND(OR(Z11=4,Z11=6,Z11=9,Z11=11),Z10=30),"",IF(AND(OR(Z11=1,Z11=3,Z11=5,Z11=7,Z11=8,Z11=10,Z11=12),Z10=31),"",IF(Z10&gt;S10,IF(Z11=2,IF(Z10&lt;28,IF($K10&gt;0,Z10+1,""),1),IF(OR(Z11=4,Z11=6,Z11=9,Z11=11),IF(Z10&lt;30,IF($K10&gt;0,Z10+1,""),1),IF(Z10&lt;31,IF($K10&gt;0,Z10+1,""),1))),""))))</f>
        <v>#VALUE!</v>
      </c>
      <c r="AB10" s="111" t="e">
        <f>IF(AA10="","",IF(AA11=2,IF(AA10&lt;28,IF(1!$L10&gt;0,AA10+1,""),1),IF(OR(AA11=4,AA11=6,AA11=9,AA11=11),IF(AA10&lt;30,IF(1!$L10&gt;0,AA10+1,""),1),IF(AA10&lt;31,IF(1!$L10&gt;0,AA10+1,""),1))))</f>
        <v>#VALUE!</v>
      </c>
      <c r="AC10" s="111" t="e">
        <f>IF(AB10="","",IF(AB11=2,IF(AB10&lt;28,IF(1!$L10&gt;0,AB10+1,""),1),IF(OR(AB11=4,AB11=6,AB11=9,AB11=11),IF(AB10&lt;30,IF(1!$L10&gt;0,AB10+1,""),1),IF(AB10&lt;31,IF(1!$L10&gt;0,AB10+1,""),1))))</f>
        <v>#VALUE!</v>
      </c>
      <c r="AD10" s="111" t="e">
        <f>IF(AC10="","",IF(AC11=2,IF(AC10&lt;28,IF(1!$L10&gt;0,AC10+1,""),1),IF(OR(AC11=4,AC11=6,AC11=9,AC11=11),IF(AC10&lt;30,IF(1!$L10&gt;0,AC10+1,""),1),IF(AC10&lt;31,IF(1!$L10&gt;0,AC10+1,""),1))))</f>
        <v>#VALUE!</v>
      </c>
      <c r="AE10" s="111" t="e">
        <f>IF(AD10="","",IF(AD11=2,IF(AD10&lt;28,IF(1!$L10&gt;0,AD10+1,""),1),IF(OR(AD11=4,AD11=6,AD11=9,AD11=11),IF(AD10&lt;30,IF(1!$L10&gt;0,AD10+1,""),1),IF(AD10&lt;31,IF(1!$L10&gt;0,AD10+1,""),1))))</f>
        <v>#VALUE!</v>
      </c>
      <c r="AF10" s="111" t="e">
        <f>IF(AE10="","",IF(AE11=2,IF(AE10&lt;28,IF(1!$L10&gt;0,AE10+1,""),1),IF(OR(AE11=4,AE11=6,AE11=9,AE11=11),IF(AE10&lt;30,IF(1!$L10&gt;0,AE10+1,""),1),IF(AE10&lt;31,IF(1!$L10&gt;0,AE10+1,""),1))))</f>
        <v>#VALUE!</v>
      </c>
      <c r="AG10" s="111" t="e">
        <f>IF(AF10="","",IF(AF11=2,IF(AF10&lt;28,IF(1!$L10&gt;0,AF10+1,""),1),IF(OR(AF11=4,AF11=6,AF11=9,AF11=11),IF(AF10&lt;30,IF(1!$L10&gt;0,AF10+1,""),1),IF(AF10&lt;31,IF(1!$L10&gt;0,AF10+1,""),1))))</f>
        <v>#VALUE!</v>
      </c>
      <c r="AH10" s="112" t="e">
        <f>IF(AG10="","",IF(AND(OR(AG11=4,AG11=6,AG11=9,AG11=11),AG10=30),"",IF(AND(OR(AG11=1,AG11=3,AG11=5,AG11=7,AG11=8,AG11=10,AG11=12),AG10=31),"",IF(AG10&gt;Z10,IF(AG11=2,IF(AG10&lt;28,IF($K10&gt;0,AG10+1,""),1),IF(OR(AG11=4,AG11=6,AG11=9,AG11=11),IF(AG10&lt;30,IF($K10&gt;0,AG10+1,""),1),IF(AG10&lt;31,IF($K10&gt;0,AG10+1,""),1))),""))))</f>
        <v>#VALUE!</v>
      </c>
      <c r="AI10" s="111" t="e">
        <f>IF(AH10="","",IF(AH11=2,IF(AH10&lt;28,IF(1!$L10&gt;0,AH10+1,""),1),IF(OR(AH11=4,AH11=6,AH11=9,AH11=11),IF(AH10&lt;30,IF(1!$L10&gt;0,AH10+1,""),1),IF(AH10&lt;31,IF(1!$L10&gt;0,AH10+1,""),1))))</f>
        <v>#VALUE!</v>
      </c>
      <c r="AJ10" s="111" t="e">
        <f>IF(AI10="","",IF(AI11=2,IF(AI10&lt;28,IF(1!$L10&gt;0,AI10+1,""),1),IF(OR(AI11=4,AI11=6,AI11=9,AI11=11),IF(AI10&lt;30,IF(1!$L10&gt;0,AI10+1,""),1),IF(AI10&lt;31,IF(1!$L10&gt;0,AI10+1,""),1))))</f>
        <v>#VALUE!</v>
      </c>
      <c r="AK10" s="111" t="e">
        <f>IF(AJ10="","",IF(AJ11=2,IF(AJ10&lt;28,IF(1!$L10&gt;0,AJ10+1,""),1),IF(OR(AJ11=4,AJ11=6,AJ11=9,AJ11=11),IF(AJ10&lt;30,IF(1!$L10&gt;0,AJ10+1,""),1),IF(AJ10&lt;31,IF(1!$L10&gt;0,AJ10+1,""),1))))</f>
        <v>#VALUE!</v>
      </c>
      <c r="AL10" s="111" t="e">
        <f>IF(AK10="","",IF(AK11=2,IF(AK10&lt;28,IF(1!$L10&gt;0,AK10+1,""),1),IF(OR(AK11=4,AK11=6,AK11=9,AK11=11),IF(AK10&lt;30,IF(1!$L10&gt;0,AK10+1,""),1),IF(AK10&lt;31,IF(1!$L10&gt;0,AK10+1,""),1))))</f>
        <v>#VALUE!</v>
      </c>
      <c r="AM10" s="111" t="e">
        <f>IF(AL10="","",IF(AL11=2,IF(AL10&lt;28,IF(1!$L10&gt;0,AL10+1,""),1),IF(OR(AL11=4,AL11=6,AL11=9,AL11=11),IF(AL10&lt;30,IF(1!$L10&gt;0,AL10+1,""),1),IF(AL10&lt;31,IF(1!$L10&gt;0,AL10+1,""),1))))</f>
        <v>#VALUE!</v>
      </c>
      <c r="AN10" s="111" t="e">
        <f>IF(AM10="","",IF(AM11=2,IF(AM10&lt;28,IF(1!$L10&gt;0,AM10+1,""),1),IF(OR(AM11=4,AM11=6,AM11=9,AM11=11),IF(AM10&lt;30,IF(1!$L10&gt;0,AM10+1,""),1),IF(AM10&lt;31,IF(1!$L10&gt;0,AM10+1,""),1))))</f>
        <v>#VALUE!</v>
      </c>
      <c r="AO10" s="112" t="e">
        <f>IF(AN10="","",IF(AND(OR(AN11=4,AN11=6,AN11=9,AN11=11),AN10=30),"",IF(AND(OR(AN11=1,AN11=3,AN11=5,AN11=7,AN11=8,AN11=10,AN11=12),AN10=31),"",IF(AN10&gt;AG10,IF(AN11=2,IF(AN10&lt;28,IF($K10&gt;0,AN10+1,""),1),IF(OR(AN11=4,AN11=6,AN11=9,AN11=11),IF(AN10&lt;30,IF($K10&gt;0,AN10+1,""),1),IF(AN10&lt;31,IF($K10&gt;0,AN10+1,""),1))),""))))</f>
        <v>#VALUE!</v>
      </c>
      <c r="AP10" s="111" t="e">
        <f>IF(AO10="","",IF(AO11=2,IF(AO10&lt;28,IF(1!$L10&gt;0,AO10+1,""),1),IF(OR(AO11=4,AO11=6,AO11=9,AO11=11),IF(AO10&lt;30,IF(1!$L10&gt;0,AO10+1,""),1),IF(AO10&lt;31,IF(1!$L10&gt;0,AO10+1,""),1))))</f>
        <v>#VALUE!</v>
      </c>
      <c r="AQ10" s="111" t="e">
        <f>IF(AP10="","",IF(AP11=2,IF(AP10&lt;28,IF(1!$L10&gt;0,AP10+1,""),1),IF(OR(AP11=4,AP11=6,AP11=9,AP11=11),IF(AP10&lt;30,IF(1!$L10&gt;0,AP10+1,""),1),IF(AP10&lt;31,IF(1!$L10&gt;0,AP10+1,""),1))))</f>
        <v>#VALUE!</v>
      </c>
      <c r="AR10" s="111" t="e">
        <f>IF(AQ10="","",IF(AQ11=2,IF(AQ10&lt;28,IF(1!$L10&gt;0,AQ10+1,""),1),IF(OR(AQ11=4,AQ11=6,AQ11=9,AQ11=11),IF(AQ10&lt;30,IF(1!$L10&gt;0,AQ10+1,""),1),IF(AQ10&lt;31,IF(1!$L10&gt;0,AQ10+1,""),1))))</f>
        <v>#VALUE!</v>
      </c>
      <c r="AS10" s="111" t="e">
        <f>IF(AR10="","",IF(AR11=2,IF(AR10&lt;28,IF(1!$L10&gt;0,AR10+1,""),1),IF(OR(AR11=4,AR11=6,AR11=9,AR11=11),IF(AR10&lt;30,IF(1!$L10&gt;0,AR10+1,""),1),IF(AR10&lt;31,IF(1!$L10&gt;0,AR10+1,""),1))))</f>
        <v>#VALUE!</v>
      </c>
      <c r="AT10" s="111" t="e">
        <f>IF(AS10="","",IF(AS11=2,IF(AS10&lt;28,IF(1!$L10&gt;0,AS10+1,""),1),IF(OR(AS11=4,AS11=6,AS11=9,AS11=11),IF(AS10&lt;30,IF(1!$L10&gt;0,AS10+1,""),1),IF(AS10&lt;31,IF(1!$L10&gt;0,AS10+1,""),1))))</f>
        <v>#VALUE!</v>
      </c>
      <c r="AU10" s="111" t="e">
        <f>IF(AT10="","",IF(AT11=2,IF(AT10&lt;28,IF(1!$L10&gt;0,AT10+1,""),1),IF(OR(AT11=4,AT11=6,AT11=9,AT11=11),IF(AT10&lt;30,IF(1!$L10&gt;0,AT10+1,""),1),IF(AT10&lt;31,IF(1!$L10&gt;0,AT10+1,""),1))))</f>
        <v>#VALUE!</v>
      </c>
      <c r="AV10" s="57"/>
      <c r="AW10" s="351"/>
      <c r="AX10" s="352"/>
      <c r="AY10" s="352"/>
      <c r="AZ10" s="352"/>
      <c r="BA10" s="352"/>
      <c r="BB10" s="353"/>
      <c r="BC10" s="58"/>
    </row>
    <row r="11" spans="1:55" ht="12.75" customHeight="1" thickBot="1">
      <c r="A11" s="713"/>
      <c r="B11" s="427" t="s">
        <v>31</v>
      </c>
      <c r="C11" s="428"/>
      <c r="D11" s="428"/>
      <c r="E11" s="429"/>
      <c r="F11" s="113" t="e">
        <f>IF(F10="","",IF(2!M11="",IF(F10&gt;2!L10,2!L11,2!L11+1),IF(2!T11="",IF(F10&gt;2!S10,2!S11,2!S11+1),IF(2!AA10="",IF(F10&gt;2!Z10,2!Z11,2!Z11+1),IF(2!AH11="",IF(F10&gt;2!AG10,2!AG11,2!AG11+1),IF(2!AO11="",IF(F10&gt;2!AN10,2!AN11,2!AN11+1),2!AU11+1))))))</f>
        <v>#VALUE!</v>
      </c>
      <c r="G11" s="114" t="e">
        <f aca="true" t="shared" si="0" ref="G11:AU11">IF(G10="","",IF(F11&lt;&gt;"",IF(AND(F10=31,F11=12),1,IF(G10&gt;F10,F11,F11+1))))</f>
        <v>#VALUE!</v>
      </c>
      <c r="H11" s="114" t="e">
        <f t="shared" si="0"/>
        <v>#VALUE!</v>
      </c>
      <c r="I11" s="114" t="e">
        <f t="shared" si="0"/>
        <v>#VALUE!</v>
      </c>
      <c r="J11" s="114" t="e">
        <f t="shared" si="0"/>
        <v>#VALUE!</v>
      </c>
      <c r="K11" s="114" t="e">
        <f t="shared" si="0"/>
        <v>#VALUE!</v>
      </c>
      <c r="L11" s="114" t="e">
        <f t="shared" si="0"/>
        <v>#VALUE!</v>
      </c>
      <c r="M11" s="115" t="e">
        <f t="shared" si="0"/>
        <v>#VALUE!</v>
      </c>
      <c r="N11" s="114" t="e">
        <f t="shared" si="0"/>
        <v>#VALUE!</v>
      </c>
      <c r="O11" s="114" t="e">
        <f t="shared" si="0"/>
        <v>#VALUE!</v>
      </c>
      <c r="P11" s="114" t="e">
        <f t="shared" si="0"/>
        <v>#VALUE!</v>
      </c>
      <c r="Q11" s="114" t="e">
        <f t="shared" si="0"/>
        <v>#VALUE!</v>
      </c>
      <c r="R11" s="114" t="e">
        <f t="shared" si="0"/>
        <v>#VALUE!</v>
      </c>
      <c r="S11" s="116" t="e">
        <f t="shared" si="0"/>
        <v>#VALUE!</v>
      </c>
      <c r="T11" s="115" t="e">
        <f t="shared" si="0"/>
        <v>#VALUE!</v>
      </c>
      <c r="U11" s="114" t="e">
        <f t="shared" si="0"/>
        <v>#VALUE!</v>
      </c>
      <c r="V11" s="114" t="e">
        <f t="shared" si="0"/>
        <v>#VALUE!</v>
      </c>
      <c r="W11" s="114" t="e">
        <f t="shared" si="0"/>
        <v>#VALUE!</v>
      </c>
      <c r="X11" s="114" t="e">
        <f t="shared" si="0"/>
        <v>#VALUE!</v>
      </c>
      <c r="Y11" s="114" t="e">
        <f t="shared" si="0"/>
        <v>#VALUE!</v>
      </c>
      <c r="Z11" s="116" t="e">
        <f t="shared" si="0"/>
        <v>#VALUE!</v>
      </c>
      <c r="AA11" s="115" t="e">
        <f t="shared" si="0"/>
        <v>#VALUE!</v>
      </c>
      <c r="AB11" s="114" t="e">
        <f t="shared" si="0"/>
        <v>#VALUE!</v>
      </c>
      <c r="AC11" s="114" t="e">
        <f t="shared" si="0"/>
        <v>#VALUE!</v>
      </c>
      <c r="AD11" s="114" t="e">
        <f t="shared" si="0"/>
        <v>#VALUE!</v>
      </c>
      <c r="AE11" s="114" t="e">
        <f t="shared" si="0"/>
        <v>#VALUE!</v>
      </c>
      <c r="AF11" s="114" t="e">
        <f t="shared" si="0"/>
        <v>#VALUE!</v>
      </c>
      <c r="AG11" s="116" t="e">
        <f t="shared" si="0"/>
        <v>#VALUE!</v>
      </c>
      <c r="AH11" s="115" t="e">
        <f t="shared" si="0"/>
        <v>#VALUE!</v>
      </c>
      <c r="AI11" s="114" t="e">
        <f t="shared" si="0"/>
        <v>#VALUE!</v>
      </c>
      <c r="AJ11" s="114" t="e">
        <f t="shared" si="0"/>
        <v>#VALUE!</v>
      </c>
      <c r="AK11" s="114" t="e">
        <f t="shared" si="0"/>
        <v>#VALUE!</v>
      </c>
      <c r="AL11" s="114" t="e">
        <f t="shared" si="0"/>
        <v>#VALUE!</v>
      </c>
      <c r="AM11" s="114" t="e">
        <f t="shared" si="0"/>
        <v>#VALUE!</v>
      </c>
      <c r="AN11" s="116" t="e">
        <f t="shared" si="0"/>
        <v>#VALUE!</v>
      </c>
      <c r="AO11" s="115" t="e">
        <f t="shared" si="0"/>
        <v>#VALUE!</v>
      </c>
      <c r="AP11" s="114" t="e">
        <f t="shared" si="0"/>
        <v>#VALUE!</v>
      </c>
      <c r="AQ11" s="114" t="e">
        <f t="shared" si="0"/>
        <v>#VALUE!</v>
      </c>
      <c r="AR11" s="114" t="e">
        <f t="shared" si="0"/>
        <v>#VALUE!</v>
      </c>
      <c r="AS11" s="114" t="e">
        <f t="shared" si="0"/>
        <v>#VALUE!</v>
      </c>
      <c r="AT11" s="114" t="e">
        <f t="shared" si="0"/>
        <v>#VALUE!</v>
      </c>
      <c r="AU11" s="116" t="e">
        <f t="shared" si="0"/>
        <v>#VALUE!</v>
      </c>
      <c r="AV11" s="59"/>
      <c r="AW11" s="354">
        <f>IF(OR(MAX($F$12:$AU$15)&gt;1,MAX($F$19:$AU$24)&gt;1,MAX($F$26:$AU$49)&gt;1),0,IF(2!AW11&gt;0,IF(SUM(F16:AU16)&gt;0,(IF(F16=1,SUM(F12:L13),0)+IF(M16=1,SUM(M12:S13),0)+IF(T16=1,SUM(T12:Z13),0)+IF(AA16=1,SUM(AA12:AG13),0)+IF(AH16=1,SUM(AH12:AN13),0)+IF(AO16=1,SUM(AO12:AU13),0)+1!BD12+2!BD12)/(SUM(F16:AU16)+1!BD16+2!BD16),2!AW11),IF(SUM(F16:AU16)&gt;0,((IF(F16=1,SUM(F12:L13),0)+IF(M16=1,SUM(M12:S13),0)+IF(T16=1,SUM(T12:Z13),0)+IF(AA16=1,SUM(AA12:AG13),0)+IF(AH16=1,SUM(AH12:AN13),0)+IF(AO16=1,SUM(AO12:AU13),0))/SUM(F16:AU16)),2!AW11)))</f>
        <v>0</v>
      </c>
      <c r="AX11" s="355"/>
      <c r="AY11" s="355"/>
      <c r="AZ11" s="355"/>
      <c r="BA11" s="355"/>
      <c r="BB11" s="356"/>
      <c r="BC11" s="60"/>
    </row>
    <row r="12" spans="1:56" ht="12.75" customHeight="1" thickTop="1">
      <c r="A12" s="405" t="s">
        <v>34</v>
      </c>
      <c r="B12" s="406"/>
      <c r="C12" s="406"/>
      <c r="D12" s="406"/>
      <c r="E12" s="407"/>
      <c r="F12" s="17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21"/>
      <c r="T12" s="22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21"/>
      <c r="AH12" s="22"/>
      <c r="AI12" s="18"/>
      <c r="AJ12" s="18"/>
      <c r="AK12" s="18"/>
      <c r="AL12" s="18"/>
      <c r="AM12" s="18"/>
      <c r="AN12" s="19"/>
      <c r="AO12" s="20"/>
      <c r="AP12" s="18"/>
      <c r="AQ12" s="18"/>
      <c r="AR12" s="18"/>
      <c r="AS12" s="18"/>
      <c r="AT12" s="18"/>
      <c r="AU12" s="21"/>
      <c r="AV12" s="15" t="s">
        <v>50</v>
      </c>
      <c r="AW12" s="73"/>
      <c r="AX12" s="74"/>
      <c r="AY12" s="74"/>
      <c r="AZ12" s="714">
        <f>IF(OR(MAX($F$12:$AU$15)&gt;1,MAX($F$19:$AU$24)&gt;1,MAX($F$26:$AU$49)&gt;1),0,SUM(F12:AU12))</f>
        <v>0</v>
      </c>
      <c r="BA12" s="715"/>
      <c r="BB12" s="705">
        <f>SUM(F12:AU12)+2!BB12</f>
        <v>0</v>
      </c>
      <c r="BC12" s="372"/>
      <c r="BD12" s="127">
        <f>IF(F16=1,SUM(F12:L13),0)+IF(M16=1,SUM(M12:S13),0)+IF(T16=1,SUM(T12:Z13),0)+IF(AA16=1,SUM(AA12:AG13),0)+IF(AH16=1,SUM(AH12:AN13),0)+IF(AO16=1,SUM(AO12:AU13),0)</f>
        <v>0</v>
      </c>
    </row>
    <row r="13" spans="1:56" ht="12.75" customHeight="1" thickBot="1">
      <c r="A13" s="677" t="s">
        <v>35</v>
      </c>
      <c r="B13" s="678"/>
      <c r="C13" s="678"/>
      <c r="D13" s="678"/>
      <c r="E13" s="679"/>
      <c r="F13" s="23"/>
      <c r="G13" s="24"/>
      <c r="H13" s="24"/>
      <c r="I13" s="24"/>
      <c r="J13" s="24"/>
      <c r="K13" s="24"/>
      <c r="L13" s="25"/>
      <c r="M13" s="26"/>
      <c r="N13" s="24"/>
      <c r="O13" s="24"/>
      <c r="P13" s="24"/>
      <c r="Q13" s="24"/>
      <c r="R13" s="24"/>
      <c r="S13" s="27"/>
      <c r="T13" s="28"/>
      <c r="U13" s="24"/>
      <c r="V13" s="24"/>
      <c r="W13" s="24"/>
      <c r="X13" s="24"/>
      <c r="Y13" s="24"/>
      <c r="Z13" s="25"/>
      <c r="AA13" s="26"/>
      <c r="AB13" s="24"/>
      <c r="AC13" s="24"/>
      <c r="AD13" s="24"/>
      <c r="AE13" s="24"/>
      <c r="AF13" s="24"/>
      <c r="AG13" s="27"/>
      <c r="AH13" s="28"/>
      <c r="AI13" s="24"/>
      <c r="AJ13" s="24"/>
      <c r="AK13" s="24"/>
      <c r="AL13" s="24"/>
      <c r="AM13" s="24"/>
      <c r="AN13" s="25"/>
      <c r="AO13" s="26"/>
      <c r="AP13" s="24"/>
      <c r="AQ13" s="24"/>
      <c r="AR13" s="24"/>
      <c r="AS13" s="24"/>
      <c r="AT13" s="24"/>
      <c r="AU13" s="27"/>
      <c r="AV13" s="61" t="s">
        <v>51</v>
      </c>
      <c r="AW13" s="75"/>
      <c r="AX13" s="75"/>
      <c r="AY13" s="75"/>
      <c r="AZ13" s="707">
        <f>IF(OR(MAX($F$12:$AU$15)&gt;1,MAX($F$19:$AU$24)&gt;1,MAX($F$26:$AU$49)&gt;1),0,SUM(F13:AU13))</f>
        <v>0</v>
      </c>
      <c r="BA13" s="708"/>
      <c r="BB13" s="716">
        <f>SUM(F13:AU13)+2!BB13</f>
        <v>0</v>
      </c>
      <c r="BC13" s="477"/>
      <c r="BD13" s="127"/>
    </row>
    <row r="14" spans="1:56" ht="13.5" thickBot="1" thickTop="1">
      <c r="A14" s="357" t="s">
        <v>80</v>
      </c>
      <c r="B14" s="358"/>
      <c r="C14" s="358"/>
      <c r="D14" s="358"/>
      <c r="E14" s="522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30"/>
      <c r="R14" s="30"/>
      <c r="S14" s="33"/>
      <c r="T14" s="34"/>
      <c r="U14" s="30"/>
      <c r="V14" s="30"/>
      <c r="W14" s="30"/>
      <c r="X14" s="30"/>
      <c r="Y14" s="30"/>
      <c r="Z14" s="31"/>
      <c r="AA14" s="32"/>
      <c r="AB14" s="30"/>
      <c r="AC14" s="30"/>
      <c r="AD14" s="30"/>
      <c r="AE14" s="30"/>
      <c r="AF14" s="30"/>
      <c r="AG14" s="33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9"/>
      <c r="AV14" s="16" t="s">
        <v>81</v>
      </c>
      <c r="AW14" s="76"/>
      <c r="AX14" s="76"/>
      <c r="AY14" s="76"/>
      <c r="AZ14" s="709">
        <f>IF(OR(MAX($F$12:$AU$15)&gt;1,MAX($F$19:$AU$24)&gt;1,MAX($F$26:$AU$49)&gt;1),0,SUM(F14:AU14))</f>
        <v>0</v>
      </c>
      <c r="BA14" s="710"/>
      <c r="BB14" s="432">
        <f>SUM(F14:AU14)+2!BB14</f>
        <v>0</v>
      </c>
      <c r="BC14" s="433"/>
      <c r="BD14" s="127"/>
    </row>
    <row r="15" spans="1:56" ht="13.5" thickBot="1" thickTop="1">
      <c r="A15" s="357" t="s">
        <v>106</v>
      </c>
      <c r="B15" s="358"/>
      <c r="C15" s="358"/>
      <c r="D15" s="358"/>
      <c r="E15" s="52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30"/>
      <c r="R15" s="30"/>
      <c r="S15" s="33"/>
      <c r="T15" s="34"/>
      <c r="U15" s="30"/>
      <c r="V15" s="30"/>
      <c r="W15" s="30"/>
      <c r="X15" s="30"/>
      <c r="Y15" s="30"/>
      <c r="Z15" s="31"/>
      <c r="AA15" s="32"/>
      <c r="AB15" s="30"/>
      <c r="AC15" s="30"/>
      <c r="AD15" s="30"/>
      <c r="AE15" s="30"/>
      <c r="AF15" s="30"/>
      <c r="AG15" s="33"/>
      <c r="AH15" s="35"/>
      <c r="AI15" s="36"/>
      <c r="AJ15" s="36"/>
      <c r="AK15" s="36"/>
      <c r="AL15" s="36"/>
      <c r="AM15" s="36"/>
      <c r="AN15" s="37"/>
      <c r="AO15" s="38"/>
      <c r="AP15" s="36"/>
      <c r="AQ15" s="36"/>
      <c r="AR15" s="36"/>
      <c r="AS15" s="36"/>
      <c r="AT15" s="36"/>
      <c r="AU15" s="39"/>
      <c r="AV15" s="16" t="s">
        <v>111</v>
      </c>
      <c r="AW15" s="76"/>
      <c r="AX15" s="76"/>
      <c r="AY15" s="76"/>
      <c r="AZ15" s="709">
        <f>IF(OR(MAX($F$12:$AU$15)&gt;1,MAX($F$19:$AU$24)&gt;1,MAX($F$26:$AU$49)&gt;1),0,SUM(F15:AU15))</f>
        <v>0</v>
      </c>
      <c r="BA15" s="710"/>
      <c r="BB15" s="430">
        <f>SUM(F15:AU15)+2!BB15</f>
        <v>0</v>
      </c>
      <c r="BC15" s="431"/>
      <c r="BD15" s="127"/>
    </row>
    <row r="16" spans="1:56" ht="13.5" thickBot="1" thickTop="1">
      <c r="A16" s="357" t="s">
        <v>44</v>
      </c>
      <c r="B16" s="358"/>
      <c r="C16" s="358"/>
      <c r="D16" s="358"/>
      <c r="E16" s="522"/>
      <c r="F16" s="718">
        <f>IF(SUM(F12:L15)&lt;&gt;0,1,"")</f>
      </c>
      <c r="G16" s="704"/>
      <c r="H16" s="704"/>
      <c r="I16" s="704"/>
      <c r="J16" s="704"/>
      <c r="K16" s="704"/>
      <c r="L16" s="704"/>
      <c r="M16" s="704">
        <f>IF(SUM(M12:S15)&lt;&gt;0,1,"")</f>
      </c>
      <c r="N16" s="704"/>
      <c r="O16" s="704"/>
      <c r="P16" s="704"/>
      <c r="Q16" s="704"/>
      <c r="R16" s="704"/>
      <c r="S16" s="704"/>
      <c r="T16" s="704">
        <f>IF(SUM(T12:Z15)&lt;&gt;0,1,"")</f>
      </c>
      <c r="U16" s="704"/>
      <c r="V16" s="704"/>
      <c r="W16" s="704"/>
      <c r="X16" s="704"/>
      <c r="Y16" s="704"/>
      <c r="Z16" s="704"/>
      <c r="AA16" s="704">
        <f>IF(SUM(AA12:AG15)&lt;&gt;0,1,"")</f>
      </c>
      <c r="AB16" s="704"/>
      <c r="AC16" s="704"/>
      <c r="AD16" s="704"/>
      <c r="AE16" s="704"/>
      <c r="AF16" s="704"/>
      <c r="AG16" s="704"/>
      <c r="AH16" s="704">
        <f>IF(SUM(AH12:AN15)&lt;&gt;0,1,"")</f>
      </c>
      <c r="AI16" s="704"/>
      <c r="AJ16" s="704"/>
      <c r="AK16" s="704"/>
      <c r="AL16" s="704"/>
      <c r="AM16" s="704"/>
      <c r="AN16" s="704"/>
      <c r="AO16" s="704">
        <f>IF(SUM(AO12:AU15)&lt;&gt;0,1,"")</f>
      </c>
      <c r="AP16" s="704"/>
      <c r="AQ16" s="704"/>
      <c r="AR16" s="704"/>
      <c r="AS16" s="704"/>
      <c r="AT16" s="704"/>
      <c r="AU16" s="704"/>
      <c r="AV16" s="62"/>
      <c r="AW16" s="63"/>
      <c r="AX16" s="63"/>
      <c r="AY16" s="63"/>
      <c r="AZ16" s="63"/>
      <c r="BA16" s="64"/>
      <c r="BB16" s="65"/>
      <c r="BC16" s="66"/>
      <c r="BD16" s="127">
        <f>SUM(F16:AU16)</f>
        <v>0</v>
      </c>
    </row>
    <row r="17" spans="1:55" s="67" customFormat="1" ht="12.75" customHeight="1" thickTop="1">
      <c r="A17" s="533" t="s">
        <v>130</v>
      </c>
      <c r="B17" s="337" t="s">
        <v>131</v>
      </c>
      <c r="C17" s="335" t="s">
        <v>18</v>
      </c>
      <c r="D17" s="705" t="s">
        <v>163</v>
      </c>
      <c r="E17" s="573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336"/>
      <c r="C18" s="330"/>
      <c r="D18" s="706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55">
        <f>IF(1!B19&lt;&gt;"",1!B19,"")</f>
      </c>
      <c r="B19" s="97">
        <f>IF(1!C19&lt;&gt;"",1!C19,"")</f>
      </c>
      <c r="C19" s="156">
        <f>IF(1!D19&lt;&gt;"",1!D19,"")</f>
      </c>
      <c r="D19" s="156">
        <f>IF(1!E19&lt;&gt;"",1!E19,"")</f>
      </c>
      <c r="E19" s="78">
        <f>2!BB19</f>
        <v>0</v>
      </c>
      <c r="F19" s="12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529">
        <f>IF(OR(MAX($F$12:$AU$15)&gt;1,MAX($F$19:$AU$24)&gt;1,MAX($F$26:$AU$49)&gt;1),0,SUMPRODUCT(F$12:AU$12,F19:AU19)+SUMPRODUCT(F$13:AU$13,F19:AU19)+2!AV19)</f>
        <v>0</v>
      </c>
      <c r="AW19" s="614"/>
      <c r="AX19" s="492">
        <f>IF(OR(MAX($F$12:$AU$15)&gt;1,MAX($F$19:$AU$24)&gt;1,MAX($F$26:$AU$49)&gt;1),0,SUMPRODUCT(F$14:AU$14,F19:AU19)+2!AX19)</f>
        <v>0</v>
      </c>
      <c r="AY19" s="492"/>
      <c r="AZ19" s="492">
        <f>IF(OR(MAX($F$12:$AU$15)&gt;1,MAX($F$19:$AU$24)&gt;1,MAX($F$26:$AU$49)&gt;1),0,SUMPRODUCT(F$15:AU$15,F19:AU19)+2!AZ19)</f>
        <v>0</v>
      </c>
      <c r="BA19" s="530"/>
      <c r="BB19" s="717">
        <f aca="true" t="shared" si="1" ref="BB19:BB24">SUM(AV19:BA19)</f>
        <v>0</v>
      </c>
      <c r="BC19" s="703"/>
    </row>
    <row r="20" spans="1:55" ht="12.75" customHeight="1">
      <c r="A20" s="96">
        <f>IF(1!B20&lt;&gt;"",1!B20,"")</f>
      </c>
      <c r="B20" s="97">
        <f>IF(1!C20&lt;&gt;"",1!C20,"")</f>
      </c>
      <c r="C20" s="77">
        <f>IF(1!D20&lt;&gt;"",1!D20,"")</f>
      </c>
      <c r="D20" s="77">
        <f>IF(1!E20&lt;&gt;"",1!E20,"")</f>
      </c>
      <c r="E20" s="78">
        <f>2!BB20</f>
        <v>0</v>
      </c>
      <c r="F20" s="8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47">
        <f>IF(OR(MAX($F$12:$AU$15)&gt;1,MAX($F$19:$AU$24)&gt;1,MAX($F$26:$AU$49)&gt;1),0,SUMPRODUCT(F$12:AU$12,F20:AU20)+SUMPRODUCT(F$13:AU$13,F20:AU20)+2!AV20)</f>
        <v>0</v>
      </c>
      <c r="AW20" s="446"/>
      <c r="AX20" s="448">
        <f>IF(OR(MAX($F$12:$AU$15)&gt;1,MAX($F$19:$AU$24)&gt;1,MAX($F$26:$AU$49)&gt;1),0,SUMPRODUCT(F$14:AU$14,F20:AU20)+2!AX20)</f>
        <v>0</v>
      </c>
      <c r="AY20" s="448"/>
      <c r="AZ20" s="448">
        <f>IF(OR(MAX($F$12:$AU$15)&gt;1,MAX($F$19:$AU$24)&gt;1,MAX($F$26:$AU$49)&gt;1),0,SUMPRODUCT(F$15:AU$15,F20:AU20)+2!AZ20)</f>
        <v>0</v>
      </c>
      <c r="BA20" s="451"/>
      <c r="BB20" s="447">
        <f t="shared" si="1"/>
        <v>0</v>
      </c>
      <c r="BC20" s="451"/>
    </row>
    <row r="21" spans="1:55" ht="12.75" customHeight="1">
      <c r="A21" s="96">
        <f>IF(1!B21&lt;&gt;"",1!B21,"")</f>
      </c>
      <c r="B21" s="97">
        <f>IF(1!C21&lt;&gt;"",1!C21,"")</f>
      </c>
      <c r="C21" s="77">
        <f>IF(1!D21&lt;&gt;"",1!D21,"")</f>
      </c>
      <c r="D21" s="77">
        <f>IF(1!E21&lt;&gt;"",1!E21,"")</f>
      </c>
      <c r="E21" s="78">
        <f>2!BB21</f>
        <v>0</v>
      </c>
      <c r="F21" s="8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47">
        <f>IF(OR(MAX($F$12:$AU$15)&gt;1,MAX($F$19:$AU$24)&gt;1,MAX($F$26:$AU$49)&gt;1),0,SUMPRODUCT(F$12:AU$12,F21:AU21)+SUMPRODUCT(F$13:AU$13,F21:AU21)+2!AV21)</f>
        <v>0</v>
      </c>
      <c r="AW21" s="446"/>
      <c r="AX21" s="448">
        <f>IF(OR(MAX($F$12:$AU$15)&gt;1,MAX($F$19:$AU$24)&gt;1,MAX($F$26:$AU$49)&gt;1),0,SUMPRODUCT(F$14:AU$14,F21:AU21)+2!AX21)</f>
        <v>0</v>
      </c>
      <c r="AY21" s="448"/>
      <c r="AZ21" s="448">
        <f>IF(OR(MAX($F$12:$AU$15)&gt;1,MAX($F$19:$AU$24)&gt;1,MAX($F$26:$AU$49)&gt;1),0,SUMPRODUCT(F$15:AU$15,F21:AU21)+2!AZ21)</f>
        <v>0</v>
      </c>
      <c r="BA21" s="451"/>
      <c r="BB21" s="447">
        <f t="shared" si="1"/>
        <v>0</v>
      </c>
      <c r="BC21" s="451"/>
    </row>
    <row r="22" spans="1:55" ht="12.75" customHeight="1">
      <c r="A22" s="96">
        <f>IF(1!B22&lt;&gt;"",1!B22,"")</f>
      </c>
      <c r="B22" s="97">
        <f>IF(1!C22&lt;&gt;"",1!C22,"")</f>
      </c>
      <c r="C22" s="77">
        <f>IF(1!D22&lt;&gt;"",1!D22,"")</f>
      </c>
      <c r="D22" s="77">
        <f>IF(1!E22&lt;&gt;"",1!E22,"")</f>
      </c>
      <c r="E22" s="78">
        <f>2!BB22</f>
        <v>0</v>
      </c>
      <c r="F22" s="81"/>
      <c r="G22" s="42"/>
      <c r="H22" s="42"/>
      <c r="I22" s="42"/>
      <c r="J22" s="42"/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47">
        <f>IF(OR(MAX($F$12:$AU$15)&gt;1,MAX($F$19:$AU$24)&gt;1,MAX($F$26:$AU$49)&gt;1),0,SUMPRODUCT(F$12:AU$12,F22:AU22)+SUMPRODUCT(F$13:AU$13,F22:AU22)+2!AV22)</f>
        <v>0</v>
      </c>
      <c r="AW22" s="446"/>
      <c r="AX22" s="448">
        <f>IF(OR(MAX($F$12:$AU$15)&gt;1,MAX($F$19:$AU$24)&gt;1,MAX($F$26:$AU$49)&gt;1),0,SUMPRODUCT(F$14:AU$14,F22:AU22)+2!AX22)</f>
        <v>0</v>
      </c>
      <c r="AY22" s="448"/>
      <c r="AZ22" s="448">
        <f>IF(OR(MAX($F$12:$AU$15)&gt;1,MAX($F$19:$AU$24)&gt;1,MAX($F$26:$AU$49)&gt;1),0,SUMPRODUCT(F$15:AU$15,F22:AU22)+2!AZ22)</f>
        <v>0</v>
      </c>
      <c r="BA22" s="451"/>
      <c r="BB22" s="447">
        <f t="shared" si="1"/>
        <v>0</v>
      </c>
      <c r="BC22" s="451"/>
    </row>
    <row r="23" spans="1:55" ht="12.75" customHeight="1">
      <c r="A23" s="96">
        <f>IF(1!B23&lt;&gt;"",1!B23,"")</f>
      </c>
      <c r="B23" s="97">
        <f>IF(1!C23&lt;&gt;"",1!C23,"")</f>
      </c>
      <c r="C23" s="77">
        <f>IF(1!D23&lt;&gt;"",1!D23,"")</f>
      </c>
      <c r="D23" s="77">
        <f>IF(1!E23&lt;&gt;"",1!E23,"")</f>
      </c>
      <c r="E23" s="78">
        <f>2!BB23</f>
        <v>0</v>
      </c>
      <c r="F23" s="81"/>
      <c r="G23" s="42"/>
      <c r="H23" s="42"/>
      <c r="I23" s="42"/>
      <c r="J23" s="42"/>
      <c r="K23" s="42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47">
        <f>IF(OR(MAX($F$12:$AU$15)&gt;1,MAX($F$19:$AU$24)&gt;1,MAX($F$26:$AU$49)&gt;1),0,SUMPRODUCT(F$12:AU$12,F23:AU23)+SUMPRODUCT(F$13:AU$13,F23:AU23)+2!AV23)</f>
        <v>0</v>
      </c>
      <c r="AW23" s="446"/>
      <c r="AX23" s="448">
        <f>IF(OR(MAX($F$12:$AU$15)&gt;1,MAX($F$19:$AU$24)&gt;1,MAX($F$26:$AU$49)&gt;1),0,SUMPRODUCT(F$14:AU$14,F23:AU23)+2!AX23)</f>
        <v>0</v>
      </c>
      <c r="AY23" s="448"/>
      <c r="AZ23" s="448">
        <f>IF(OR(MAX($F$12:$AU$15)&gt;1,MAX($F$19:$AU$24)&gt;1,MAX($F$26:$AU$49)&gt;1),0,SUMPRODUCT(F$15:AU$15,F23:AU23)+2!AZ23)</f>
        <v>0</v>
      </c>
      <c r="BA23" s="451"/>
      <c r="BB23" s="447">
        <f t="shared" si="1"/>
        <v>0</v>
      </c>
      <c r="BC23" s="451"/>
    </row>
    <row r="24" spans="1:55" ht="12.75" customHeight="1" thickBot="1">
      <c r="A24" s="96">
        <f>IF(1!B24&lt;&gt;"",1!B24,"")</f>
      </c>
      <c r="B24" s="97">
        <f>IF(1!C24&lt;&gt;"",1!C24,"")</f>
      </c>
      <c r="C24" s="77">
        <f>IF(1!D24&lt;&gt;"",1!D24,"")</f>
      </c>
      <c r="D24" s="77">
        <f>IF(1!E24&lt;&gt;"",1!E24,"")</f>
      </c>
      <c r="E24" s="78">
        <f>2!BB24</f>
        <v>0</v>
      </c>
      <c r="F24" s="81"/>
      <c r="G24" s="42"/>
      <c r="H24" s="42"/>
      <c r="I24" s="42"/>
      <c r="J24" s="42"/>
      <c r="K24" s="42"/>
      <c r="L24" s="4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9">
        <f>IF(OR(MAX($F$12:$AU$15)&gt;1,MAX($F$19:$AU$24)&gt;1,MAX($F$26:$AU$49)&gt;1),0,SUMPRODUCT(F$12:AU$12,F24:AU24)+SUMPRODUCT(F$13:AU$13,F24:AU24)+2!AV24)</f>
        <v>0</v>
      </c>
      <c r="AW24" s="607"/>
      <c r="AX24" s="480">
        <f>IF(OR(MAX($F$12:$AU$15)&gt;1,MAX($F$19:$AU$24)&gt;1,MAX($F$26:$AU$49)&gt;1),0,SUMPRODUCT(F$14:AU$14,F24:AU24)+2!AX24)</f>
        <v>0</v>
      </c>
      <c r="AY24" s="480"/>
      <c r="AZ24" s="480">
        <f>IF(OR(MAX($F$12:$AU$15)&gt;1,MAX($F$19:$AU$24)&gt;1,MAX($F$26:$AU$49)&gt;1),0,SUMPRODUCT(F$15:AU$15,F24:AU24)+2!AZ24)</f>
        <v>0</v>
      </c>
      <c r="BA24" s="450"/>
      <c r="BB24" s="449">
        <f t="shared" si="1"/>
        <v>0</v>
      </c>
      <c r="BC24" s="450"/>
    </row>
    <row r="25" spans="1:57" ht="12.75" customHeight="1" thickBot="1" thickTop="1">
      <c r="A25" s="711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623"/>
      <c r="AW25" s="624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70" t="s">
        <v>189</v>
      </c>
      <c r="BE25" s="127"/>
    </row>
    <row r="26" spans="1:57" ht="12.75" customHeight="1" thickTop="1">
      <c r="A26" s="99">
        <f>IF(1!B26&lt;&gt;"",1!B26,"")</f>
      </c>
      <c r="B26" s="100">
        <f>IF(1!C26&lt;&gt;"",1!C26,"")</f>
      </c>
      <c r="C26" s="77">
        <f>IF(1!D26&lt;&gt;"",1!D26,"")</f>
      </c>
      <c r="D26" s="77">
        <f>IF(1!E26&lt;&gt;"",1!E26,"")</f>
      </c>
      <c r="E26" s="78">
        <f>2!AV26</f>
        <v>0</v>
      </c>
      <c r="F26" s="82"/>
      <c r="G26" s="45"/>
      <c r="H26" s="45"/>
      <c r="I26" s="45"/>
      <c r="J26" s="45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8"/>
      <c r="AF26" s="18"/>
      <c r="AG26" s="18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64">
        <f>IF(OR(MAX($F$12:$AU$15)&gt;1,MAX($F$19:$AU$24)&gt;1,MAX($F$26:$AU$49)&gt;1),0,E26+SUMPRODUCT(F$12:AU$12,F26:AU26)+SUMPRODUCT(F$13:AU$13,F26:AU26)+SUMPRODUCT(F$14:AU$14,F26:AU26)+SUMPRODUCT(F$15:AU$15,F26:AU26))</f>
        <v>0</v>
      </c>
      <c r="AW26" s="465"/>
      <c r="AX26" s="468">
        <f>IF(BE26&gt;0,(100/($BB$12+$BB$13+$BB$15+$BE$52))*(AV26-BD26+$BE$52),IF(SUM($BB$12:$BC$15)&gt;0,(100/($BB$12+$BB$13+$BB$15))*(AV26),0))</f>
        <v>0</v>
      </c>
      <c r="AY26" s="469"/>
      <c r="AZ26" s="458">
        <f aca="true" t="shared" si="2" ref="AZ26:AZ49">IF(AND(AX26&gt;50,C26="K"),1,0)</f>
        <v>0</v>
      </c>
      <c r="BA26" s="459"/>
      <c r="BB26" s="458">
        <f aca="true" t="shared" si="3" ref="BB26:BB49">IF(AND(AX26&gt;50,C26="M"),1,0)</f>
        <v>0</v>
      </c>
      <c r="BC26" s="460"/>
      <c r="BD26" s="127">
        <f>SUMPRODUCT(F$14:AU$14,F26:AU26)+2!BD26</f>
        <v>0</v>
      </c>
      <c r="BE26" s="127">
        <f>IF(OR(2!BE26&lt;&gt;"",BD26&gt;0),BD26,0)</f>
        <v>0</v>
      </c>
    </row>
    <row r="27" spans="1:57" ht="12.75" customHeight="1">
      <c r="A27" s="96">
        <f>IF(1!B27&lt;&gt;"",1!B27,"")</f>
      </c>
      <c r="B27" s="98">
        <f>IF(1!C27&lt;&gt;"",1!C27,"")</f>
      </c>
      <c r="C27" s="77">
        <f>IF(1!D27&lt;&gt;"",1!D27,"")</f>
      </c>
      <c r="D27" s="77">
        <f>IF(1!E27&lt;&gt;"",1!E27,"")</f>
      </c>
      <c r="E27" s="78">
        <f>2!AV27</f>
        <v>0</v>
      </c>
      <c r="F27" s="8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4">
        <f aca="true" t="shared" si="4" ref="AV27:AV49">IF(OR(MAX($F$12:$AU$15)&gt;1,MAX($F$19:$AU$24)&gt;1,MAX($F$26:$AU$49)&gt;1),0,E27+SUMPRODUCT(F$12:AU$12,F27:AU27)+SUMPRODUCT(F$13:AU$13,F27:AU27)+SUMPRODUCT(F$14:AU$14,F27:AU27)+SUMPRODUCT(F$15:AU$15,F27:AU27))</f>
        <v>0</v>
      </c>
      <c r="AW27" s="465"/>
      <c r="AX27" s="468">
        <f aca="true" t="shared" si="5" ref="AX27:AX49">IF(BE27&gt;0,(100/($BB$12+$BB$13+$BB$15+$BE$52))*(AV27-BD27+$BE$52),IF(SUM($BB$12:$BC$15)&gt;0,(100/($BB$12+$BB$13+$BB$15))*(AV27),0))</f>
        <v>0</v>
      </c>
      <c r="AY27" s="469"/>
      <c r="AZ27" s="458">
        <f t="shared" si="2"/>
        <v>0</v>
      </c>
      <c r="BA27" s="459"/>
      <c r="BB27" s="453">
        <f t="shared" si="3"/>
        <v>0</v>
      </c>
      <c r="BC27" s="454"/>
      <c r="BD27" s="127">
        <f>SUMPRODUCT(F$14:AU$14,F27:AU27)+2!BD27</f>
        <v>0</v>
      </c>
      <c r="BE27" s="127">
        <f>IF(OR(2!BE27&lt;&gt;"",BD27&gt;0),BD27,0)</f>
        <v>0</v>
      </c>
    </row>
    <row r="28" spans="1:57" ht="12.75" customHeight="1">
      <c r="A28" s="96">
        <f>IF(1!B28&lt;&gt;"",1!B28,"")</f>
      </c>
      <c r="B28" s="98">
        <f>IF(1!C28&lt;&gt;"",1!C28,"")</f>
      </c>
      <c r="C28" s="77">
        <f>IF(1!D28&lt;&gt;"",1!D28,"")</f>
      </c>
      <c r="D28" s="77">
        <f>IF(1!E28&lt;&gt;"",1!E28,"")</f>
      </c>
      <c r="E28" s="78">
        <f>2!AV28</f>
        <v>0</v>
      </c>
      <c r="F28" s="8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4">
        <f t="shared" si="4"/>
        <v>0</v>
      </c>
      <c r="AW28" s="465"/>
      <c r="AX28" s="468">
        <f t="shared" si="5"/>
        <v>0</v>
      </c>
      <c r="AY28" s="469"/>
      <c r="AZ28" s="458">
        <f t="shared" si="2"/>
        <v>0</v>
      </c>
      <c r="BA28" s="459"/>
      <c r="BB28" s="453">
        <f t="shared" si="3"/>
        <v>0</v>
      </c>
      <c r="BC28" s="454"/>
      <c r="BD28" s="127">
        <f>SUMPRODUCT(F$14:AU$14,F28:AU28)+2!BD28</f>
        <v>0</v>
      </c>
      <c r="BE28" s="127">
        <f>IF(OR(2!BE28&lt;&gt;"",BD28&gt;0),BD28,0)</f>
        <v>0</v>
      </c>
    </row>
    <row r="29" spans="1:57" ht="12.75" customHeight="1">
      <c r="A29" s="96">
        <f>IF(1!B29&lt;&gt;"",1!B29,"")</f>
      </c>
      <c r="B29" s="98">
        <f>IF(1!C29&lt;&gt;"",1!C29,"")</f>
      </c>
      <c r="C29" s="77">
        <f>IF(1!D29&lt;&gt;"",1!D29,"")</f>
      </c>
      <c r="D29" s="77">
        <f>IF(1!E29&lt;&gt;"",1!E29,"")</f>
      </c>
      <c r="E29" s="78">
        <f>2!AV29</f>
        <v>0</v>
      </c>
      <c r="F29" s="8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2"/>
      <c r="R29" s="45"/>
      <c r="S29" s="42"/>
      <c r="T29" s="42"/>
      <c r="U29" s="42"/>
      <c r="V29" s="42"/>
      <c r="W29" s="42"/>
      <c r="X29" s="42"/>
      <c r="Y29" s="42"/>
      <c r="Z29" s="45"/>
      <c r="AA29" s="42"/>
      <c r="AB29" s="42"/>
      <c r="AC29" s="42"/>
      <c r="AD29" s="42"/>
      <c r="AE29" s="45"/>
      <c r="AF29" s="45"/>
      <c r="AG29" s="45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64">
        <f t="shared" si="4"/>
        <v>0</v>
      </c>
      <c r="AW29" s="465"/>
      <c r="AX29" s="468">
        <f t="shared" si="5"/>
        <v>0</v>
      </c>
      <c r="AY29" s="469"/>
      <c r="AZ29" s="458">
        <f t="shared" si="2"/>
        <v>0</v>
      </c>
      <c r="BA29" s="459"/>
      <c r="BB29" s="453">
        <f t="shared" si="3"/>
        <v>0</v>
      </c>
      <c r="BC29" s="454"/>
      <c r="BD29" s="127">
        <f>SUMPRODUCT(F$14:AU$14,F29:AU29)+2!BD29</f>
        <v>0</v>
      </c>
      <c r="BE29" s="127">
        <f>IF(OR(2!BE29&lt;&gt;"",BD29&gt;0),BD29,0)</f>
        <v>0</v>
      </c>
    </row>
    <row r="30" spans="1:57" ht="12.75" customHeight="1">
      <c r="A30" s="96">
        <f>IF(1!B30&lt;&gt;"",1!B30,"")</f>
      </c>
      <c r="B30" s="98">
        <f>IF(1!C30&lt;&gt;"",1!C30,"")</f>
      </c>
      <c r="C30" s="77">
        <f>IF(1!D30&lt;&gt;"",1!D30,"")</f>
      </c>
      <c r="D30" s="77">
        <f>IF(1!E30&lt;&gt;"",1!E30,"")</f>
      </c>
      <c r="E30" s="78">
        <f>2!AV30</f>
        <v>0</v>
      </c>
      <c r="F30" s="8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4">
        <f t="shared" si="4"/>
        <v>0</v>
      </c>
      <c r="AW30" s="465"/>
      <c r="AX30" s="468">
        <f t="shared" si="5"/>
        <v>0</v>
      </c>
      <c r="AY30" s="469"/>
      <c r="AZ30" s="458">
        <f t="shared" si="2"/>
        <v>0</v>
      </c>
      <c r="BA30" s="459"/>
      <c r="BB30" s="453">
        <f t="shared" si="3"/>
        <v>0</v>
      </c>
      <c r="BC30" s="454"/>
      <c r="BD30" s="127">
        <f>SUMPRODUCT(F$14:AU$14,F30:AU30)+2!BD30</f>
        <v>0</v>
      </c>
      <c r="BE30" s="127">
        <f>IF(OR(2!BE30&lt;&gt;"",BD30&gt;0),BD30,0)</f>
        <v>0</v>
      </c>
    </row>
    <row r="31" spans="1:57" ht="12.75" customHeight="1">
      <c r="A31" s="96">
        <f>IF(1!B31&lt;&gt;"",1!B31,"")</f>
      </c>
      <c r="B31" s="98">
        <f>IF(1!C31&lt;&gt;"",1!C31,"")</f>
      </c>
      <c r="C31" s="77">
        <f>IF(1!D31&lt;&gt;"",1!D31,"")</f>
      </c>
      <c r="D31" s="77">
        <f>IF(1!E31&lt;&gt;"",1!E31,"")</f>
      </c>
      <c r="E31" s="78">
        <f>2!AV31</f>
        <v>0</v>
      </c>
      <c r="F31" s="8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4">
        <f t="shared" si="4"/>
        <v>0</v>
      </c>
      <c r="AW31" s="465"/>
      <c r="AX31" s="468">
        <f t="shared" si="5"/>
        <v>0</v>
      </c>
      <c r="AY31" s="469"/>
      <c r="AZ31" s="458">
        <f t="shared" si="2"/>
        <v>0</v>
      </c>
      <c r="BA31" s="459"/>
      <c r="BB31" s="453">
        <f t="shared" si="3"/>
        <v>0</v>
      </c>
      <c r="BC31" s="454"/>
      <c r="BD31" s="127">
        <f>SUMPRODUCT(F$14:AU$14,F31:AU31)+2!BD31</f>
        <v>0</v>
      </c>
      <c r="BE31" s="127">
        <f>IF(OR(2!BE31&lt;&gt;"",BD31&gt;0),BD31,0)</f>
        <v>0</v>
      </c>
    </row>
    <row r="32" spans="1:57" ht="12.75" customHeight="1">
      <c r="A32" s="96">
        <f>IF(1!B32&lt;&gt;"",1!B32,"")</f>
      </c>
      <c r="B32" s="98">
        <f>IF(1!C32&lt;&gt;"",1!C32,"")</f>
      </c>
      <c r="C32" s="77">
        <f>IF(1!D32&lt;&gt;"",1!D32,"")</f>
      </c>
      <c r="D32" s="77">
        <f>IF(1!E32&lt;&gt;"",1!E32,"")</f>
      </c>
      <c r="E32" s="78">
        <f>2!AV32</f>
        <v>0</v>
      </c>
      <c r="F32" s="8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4">
        <f t="shared" si="4"/>
        <v>0</v>
      </c>
      <c r="AW32" s="465"/>
      <c r="AX32" s="468">
        <f t="shared" si="5"/>
        <v>0</v>
      </c>
      <c r="AY32" s="469"/>
      <c r="AZ32" s="458">
        <f t="shared" si="2"/>
        <v>0</v>
      </c>
      <c r="BA32" s="459"/>
      <c r="BB32" s="453">
        <f t="shared" si="3"/>
        <v>0</v>
      </c>
      <c r="BC32" s="454"/>
      <c r="BD32" s="127">
        <f>SUMPRODUCT(F$14:AU$14,F32:AU32)+2!BD32</f>
        <v>0</v>
      </c>
      <c r="BE32" s="127">
        <f>IF(OR(2!BE32&lt;&gt;"",BD32&gt;0),BD32,0)</f>
        <v>0</v>
      </c>
    </row>
    <row r="33" spans="1:57" ht="12.75" customHeight="1">
      <c r="A33" s="96">
        <f>IF(1!B33&lt;&gt;"",1!B33,"")</f>
      </c>
      <c r="B33" s="98">
        <f>IF(1!C33&lt;&gt;"",1!C33,"")</f>
      </c>
      <c r="C33" s="77">
        <f>IF(1!D33&lt;&gt;"",1!D33,"")</f>
      </c>
      <c r="D33" s="77">
        <f>IF(1!E33&lt;&gt;"",1!E33,"")</f>
      </c>
      <c r="E33" s="78">
        <f>2!AV33</f>
        <v>0</v>
      </c>
      <c r="F33" s="82"/>
      <c r="G33" s="45"/>
      <c r="H33" s="45"/>
      <c r="I33" s="45"/>
      <c r="J33" s="45"/>
      <c r="K33" s="45"/>
      <c r="L33" s="4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4">
        <f t="shared" si="4"/>
        <v>0</v>
      </c>
      <c r="AW33" s="465"/>
      <c r="AX33" s="468">
        <f t="shared" si="5"/>
        <v>0</v>
      </c>
      <c r="AY33" s="469"/>
      <c r="AZ33" s="458">
        <f t="shared" si="2"/>
        <v>0</v>
      </c>
      <c r="BA33" s="459"/>
      <c r="BB33" s="453">
        <f t="shared" si="3"/>
        <v>0</v>
      </c>
      <c r="BC33" s="454"/>
      <c r="BD33" s="127">
        <f>SUMPRODUCT(F$14:AU$14,F33:AU33)+2!BD33</f>
        <v>0</v>
      </c>
      <c r="BE33" s="127">
        <f>IF(OR(2!BE33&lt;&gt;"",BD33&gt;0),BD33,0)</f>
        <v>0</v>
      </c>
    </row>
    <row r="34" spans="1:57" ht="12.75" customHeight="1">
      <c r="A34" s="96">
        <f>IF(1!B34&lt;&gt;"",1!B34,"")</f>
      </c>
      <c r="B34" s="98">
        <f>IF(1!C34&lt;&gt;"",1!C34,"")</f>
      </c>
      <c r="C34" s="77">
        <f>IF(1!D34&lt;&gt;"",1!D34,"")</f>
      </c>
      <c r="D34" s="77">
        <f>IF(1!E34&lt;&gt;"",1!E34,"")</f>
      </c>
      <c r="E34" s="78">
        <f>2!AV34</f>
        <v>0</v>
      </c>
      <c r="F34" s="82"/>
      <c r="G34" s="45"/>
      <c r="H34" s="45"/>
      <c r="I34" s="45"/>
      <c r="J34" s="45"/>
      <c r="K34" s="45"/>
      <c r="L34" s="4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64">
        <f t="shared" si="4"/>
        <v>0</v>
      </c>
      <c r="AW34" s="465"/>
      <c r="AX34" s="468">
        <f t="shared" si="5"/>
        <v>0</v>
      </c>
      <c r="AY34" s="469"/>
      <c r="AZ34" s="458">
        <f t="shared" si="2"/>
        <v>0</v>
      </c>
      <c r="BA34" s="459"/>
      <c r="BB34" s="453">
        <f t="shared" si="3"/>
        <v>0</v>
      </c>
      <c r="BC34" s="454"/>
      <c r="BD34" s="127">
        <f>SUMPRODUCT(F$14:AU$14,F34:AU34)+2!BD34</f>
        <v>0</v>
      </c>
      <c r="BE34" s="127">
        <f>IF(OR(2!BE34&lt;&gt;"",BD34&gt;0),BD34,0)</f>
        <v>0</v>
      </c>
    </row>
    <row r="35" spans="1:57" ht="12.75" customHeight="1">
      <c r="A35" s="96">
        <f>IF(1!B35&lt;&gt;"",1!B35,"")</f>
      </c>
      <c r="B35" s="98">
        <f>IF(1!C35&lt;&gt;"",1!C35,"")</f>
      </c>
      <c r="C35" s="77">
        <f>IF(1!D35&lt;&gt;"",1!D35,"")</f>
      </c>
      <c r="D35" s="77">
        <f>IF(1!E35&lt;&gt;"",1!E35,"")</f>
      </c>
      <c r="E35" s="78">
        <f>2!AV35</f>
        <v>0</v>
      </c>
      <c r="F35" s="82"/>
      <c r="G35" s="45"/>
      <c r="H35" s="45"/>
      <c r="I35" s="45"/>
      <c r="J35" s="45"/>
      <c r="K35" s="45"/>
      <c r="L35" s="4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64">
        <f t="shared" si="4"/>
        <v>0</v>
      </c>
      <c r="AW35" s="465"/>
      <c r="AX35" s="468">
        <f t="shared" si="5"/>
        <v>0</v>
      </c>
      <c r="AY35" s="469"/>
      <c r="AZ35" s="458">
        <f t="shared" si="2"/>
        <v>0</v>
      </c>
      <c r="BA35" s="459"/>
      <c r="BB35" s="453">
        <f t="shared" si="3"/>
        <v>0</v>
      </c>
      <c r="BC35" s="454"/>
      <c r="BD35" s="127">
        <f>SUMPRODUCT(F$14:AU$14,F35:AU35)+2!BD35</f>
        <v>0</v>
      </c>
      <c r="BE35" s="127">
        <f>IF(OR(2!BE35&lt;&gt;"",BD35&gt;0),BD35,0)</f>
        <v>0</v>
      </c>
    </row>
    <row r="36" spans="1:57" ht="12.75" customHeight="1">
      <c r="A36" s="96">
        <f>IF(1!B36&lt;&gt;"",1!B36,"")</f>
      </c>
      <c r="B36" s="98">
        <f>IF(1!C36&lt;&gt;"",1!C36,"")</f>
      </c>
      <c r="C36" s="77">
        <f>IF(1!D36&lt;&gt;"",1!D36,"")</f>
      </c>
      <c r="D36" s="77">
        <f>IF(1!E36&lt;&gt;"",1!E36,"")</f>
      </c>
      <c r="E36" s="78">
        <f>2!AV36</f>
        <v>0</v>
      </c>
      <c r="F36" s="82"/>
      <c r="G36" s="45"/>
      <c r="H36" s="45"/>
      <c r="I36" s="45"/>
      <c r="J36" s="45"/>
      <c r="K36" s="45"/>
      <c r="L36" s="4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64">
        <f t="shared" si="4"/>
        <v>0</v>
      </c>
      <c r="AW36" s="465"/>
      <c r="AX36" s="468">
        <f t="shared" si="5"/>
        <v>0</v>
      </c>
      <c r="AY36" s="469"/>
      <c r="AZ36" s="458">
        <f t="shared" si="2"/>
        <v>0</v>
      </c>
      <c r="BA36" s="459"/>
      <c r="BB36" s="453">
        <f t="shared" si="3"/>
        <v>0</v>
      </c>
      <c r="BC36" s="454"/>
      <c r="BD36" s="127">
        <f>SUMPRODUCT(F$14:AU$14,F36:AU36)+2!BD36</f>
        <v>0</v>
      </c>
      <c r="BE36" s="127">
        <f>IF(OR(2!BE36&lt;&gt;"",BD36&gt;0),BD36,0)</f>
        <v>0</v>
      </c>
    </row>
    <row r="37" spans="1:57" ht="12.75" customHeight="1">
      <c r="A37" s="96">
        <f>IF(1!B37&lt;&gt;"",1!B37,"")</f>
      </c>
      <c r="B37" s="98">
        <f>IF(1!C37&lt;&gt;"",1!C37,"")</f>
      </c>
      <c r="C37" s="77">
        <f>IF(1!D37&lt;&gt;"",1!D37,"")</f>
      </c>
      <c r="D37" s="77">
        <f>IF(1!E37&lt;&gt;"",1!E37,"")</f>
      </c>
      <c r="E37" s="78">
        <f>2!AV37</f>
        <v>0</v>
      </c>
      <c r="F37" s="82"/>
      <c r="G37" s="45"/>
      <c r="H37" s="45"/>
      <c r="I37" s="45"/>
      <c r="J37" s="45"/>
      <c r="K37" s="45"/>
      <c r="L37" s="4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64">
        <f t="shared" si="4"/>
        <v>0</v>
      </c>
      <c r="AW37" s="465"/>
      <c r="AX37" s="468">
        <f t="shared" si="5"/>
        <v>0</v>
      </c>
      <c r="AY37" s="469"/>
      <c r="AZ37" s="458">
        <f t="shared" si="2"/>
        <v>0</v>
      </c>
      <c r="BA37" s="459"/>
      <c r="BB37" s="453">
        <f t="shared" si="3"/>
        <v>0</v>
      </c>
      <c r="BC37" s="454"/>
      <c r="BD37" s="127">
        <f>SUMPRODUCT(F$14:AU$14,F37:AU37)+2!BD37</f>
        <v>0</v>
      </c>
      <c r="BE37" s="127">
        <f>IF(OR(2!BE37&lt;&gt;"",BD37&gt;0),BD37,0)</f>
        <v>0</v>
      </c>
    </row>
    <row r="38" spans="1:57" ht="12.75" customHeight="1">
      <c r="A38" s="96">
        <f>IF(1!B38&lt;&gt;"",1!B38,"")</f>
      </c>
      <c r="B38" s="98">
        <f>IF(1!C38&lt;&gt;"",1!C38,"")</f>
      </c>
      <c r="C38" s="77">
        <f>IF(1!D38&lt;&gt;"",1!D38,"")</f>
      </c>
      <c r="D38" s="77">
        <f>IF(1!E38&lt;&gt;"",1!E38,"")</f>
      </c>
      <c r="E38" s="78">
        <f>2!AV38</f>
        <v>0</v>
      </c>
      <c r="F38" s="82"/>
      <c r="G38" s="45"/>
      <c r="H38" s="45"/>
      <c r="I38" s="45"/>
      <c r="J38" s="45"/>
      <c r="K38" s="45"/>
      <c r="L38" s="4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64">
        <f t="shared" si="4"/>
        <v>0</v>
      </c>
      <c r="AW38" s="465"/>
      <c r="AX38" s="468">
        <f t="shared" si="5"/>
        <v>0</v>
      </c>
      <c r="AY38" s="469"/>
      <c r="AZ38" s="458">
        <f t="shared" si="2"/>
        <v>0</v>
      </c>
      <c r="BA38" s="459"/>
      <c r="BB38" s="453">
        <f t="shared" si="3"/>
        <v>0</v>
      </c>
      <c r="BC38" s="454"/>
      <c r="BD38" s="127">
        <f>SUMPRODUCT(F$14:AU$14,F38:AU38)+2!BD38</f>
        <v>0</v>
      </c>
      <c r="BE38" s="127">
        <f>IF(OR(2!BE38&lt;&gt;"",BD38&gt;0),BD38,0)</f>
        <v>0</v>
      </c>
    </row>
    <row r="39" spans="1:57" ht="12.75" customHeight="1">
      <c r="A39" s="96">
        <f>IF(1!B39&lt;&gt;"",1!B39,"")</f>
      </c>
      <c r="B39" s="98">
        <f>IF(1!C39&lt;&gt;"",1!C39,"")</f>
      </c>
      <c r="C39" s="77">
        <f>IF(1!D39&lt;&gt;"",1!D39,"")</f>
      </c>
      <c r="D39" s="77">
        <f>IF(1!E39&lt;&gt;"",1!E39,"")</f>
      </c>
      <c r="E39" s="78">
        <f>2!AV39</f>
        <v>0</v>
      </c>
      <c r="F39" s="82"/>
      <c r="G39" s="45"/>
      <c r="H39" s="45"/>
      <c r="I39" s="45"/>
      <c r="J39" s="45"/>
      <c r="K39" s="45"/>
      <c r="L39" s="4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4">
        <f t="shared" si="4"/>
        <v>0</v>
      </c>
      <c r="AW39" s="465"/>
      <c r="AX39" s="468">
        <f t="shared" si="5"/>
        <v>0</v>
      </c>
      <c r="AY39" s="469"/>
      <c r="AZ39" s="458">
        <f t="shared" si="2"/>
        <v>0</v>
      </c>
      <c r="BA39" s="459"/>
      <c r="BB39" s="453">
        <f t="shared" si="3"/>
        <v>0</v>
      </c>
      <c r="BC39" s="454"/>
      <c r="BD39" s="127">
        <f>SUMPRODUCT(F$14:AU$14,F39:AU39)+2!BD39</f>
        <v>0</v>
      </c>
      <c r="BE39" s="127">
        <f>IF(OR(2!BE39&lt;&gt;"",BD39&gt;0),BD39,0)</f>
        <v>0</v>
      </c>
    </row>
    <row r="40" spans="1:57" ht="12.75" customHeight="1">
      <c r="A40" s="96">
        <f>IF(1!B40&lt;&gt;"",1!B40,"")</f>
      </c>
      <c r="B40" s="98">
        <f>IF(1!C40&lt;&gt;"",1!C40,"")</f>
      </c>
      <c r="C40" s="77">
        <f>IF(1!D40&lt;&gt;"",1!D40,"")</f>
      </c>
      <c r="D40" s="77">
        <f>IF(1!E40&lt;&gt;"",1!E40,"")</f>
      </c>
      <c r="E40" s="78">
        <f>2!AV40</f>
        <v>0</v>
      </c>
      <c r="F40" s="82"/>
      <c r="G40" s="45"/>
      <c r="H40" s="45"/>
      <c r="I40" s="45"/>
      <c r="J40" s="45"/>
      <c r="K40" s="45"/>
      <c r="L40" s="4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64">
        <f t="shared" si="4"/>
        <v>0</v>
      </c>
      <c r="AW40" s="465"/>
      <c r="AX40" s="468">
        <f t="shared" si="5"/>
        <v>0</v>
      </c>
      <c r="AY40" s="469"/>
      <c r="AZ40" s="458">
        <f t="shared" si="2"/>
        <v>0</v>
      </c>
      <c r="BA40" s="459"/>
      <c r="BB40" s="453">
        <f t="shared" si="3"/>
        <v>0</v>
      </c>
      <c r="BC40" s="454"/>
      <c r="BD40" s="127">
        <f>SUMPRODUCT(F$14:AU$14,F40:AU40)+2!BD40</f>
        <v>0</v>
      </c>
      <c r="BE40" s="127">
        <f>IF(OR(2!BE40&lt;&gt;"",BD40&gt;0),BD40,0)</f>
        <v>0</v>
      </c>
    </row>
    <row r="41" spans="1:57" ht="12.75" customHeight="1">
      <c r="A41" s="96">
        <f>IF(1!B41&lt;&gt;"",1!B41,"")</f>
      </c>
      <c r="B41" s="98">
        <f>IF(1!C41&lt;&gt;"",1!C41,"")</f>
      </c>
      <c r="C41" s="77">
        <f>IF(1!D41&lt;&gt;"",1!D41,"")</f>
      </c>
      <c r="D41" s="77">
        <f>IF(1!E41&lt;&gt;"",1!E41,"")</f>
      </c>
      <c r="E41" s="78">
        <f>2!AV41</f>
        <v>0</v>
      </c>
      <c r="F41" s="82"/>
      <c r="G41" s="45"/>
      <c r="H41" s="45"/>
      <c r="I41" s="45"/>
      <c r="J41" s="45"/>
      <c r="K41" s="45"/>
      <c r="L41" s="4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4">
        <f t="shared" si="4"/>
        <v>0</v>
      </c>
      <c r="AW41" s="465"/>
      <c r="AX41" s="468">
        <f t="shared" si="5"/>
        <v>0</v>
      </c>
      <c r="AY41" s="469"/>
      <c r="AZ41" s="458">
        <f t="shared" si="2"/>
        <v>0</v>
      </c>
      <c r="BA41" s="459"/>
      <c r="BB41" s="453">
        <f t="shared" si="3"/>
        <v>0</v>
      </c>
      <c r="BC41" s="454"/>
      <c r="BD41" s="127">
        <f>SUMPRODUCT(F$14:AU$14,F41:AU41)+2!BD41</f>
        <v>0</v>
      </c>
      <c r="BE41" s="127">
        <f>IF(OR(2!BE41&lt;&gt;"",BD41&gt;0),BD41,0)</f>
        <v>0</v>
      </c>
    </row>
    <row r="42" spans="1:57" ht="12.75" customHeight="1">
      <c r="A42" s="96">
        <f>IF(1!B42&lt;&gt;"",1!B42,"")</f>
      </c>
      <c r="B42" s="98">
        <f>IF(1!C42&lt;&gt;"",1!C42,"")</f>
      </c>
      <c r="C42" s="77">
        <f>IF(1!D42&lt;&gt;"",1!D42,"")</f>
      </c>
      <c r="D42" s="77">
        <f>IF(1!E42&lt;&gt;"",1!E42,"")</f>
      </c>
      <c r="E42" s="78">
        <f>2!AV42</f>
        <v>0</v>
      </c>
      <c r="F42" s="82"/>
      <c r="G42" s="45"/>
      <c r="H42" s="45"/>
      <c r="I42" s="45"/>
      <c r="J42" s="45"/>
      <c r="K42" s="45"/>
      <c r="L42" s="4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64">
        <f t="shared" si="4"/>
        <v>0</v>
      </c>
      <c r="AW42" s="465"/>
      <c r="AX42" s="468">
        <f t="shared" si="5"/>
        <v>0</v>
      </c>
      <c r="AY42" s="469"/>
      <c r="AZ42" s="458">
        <f t="shared" si="2"/>
        <v>0</v>
      </c>
      <c r="BA42" s="459"/>
      <c r="BB42" s="453">
        <f t="shared" si="3"/>
        <v>0</v>
      </c>
      <c r="BC42" s="454"/>
      <c r="BD42" s="127">
        <f>SUMPRODUCT(F$14:AU$14,F42:AU42)+2!BD42</f>
        <v>0</v>
      </c>
      <c r="BE42" s="127">
        <f>IF(OR(2!BE42&lt;&gt;"",BD42&gt;0),BD42,0)</f>
        <v>0</v>
      </c>
    </row>
    <row r="43" spans="1:57" ht="12.75" customHeight="1">
      <c r="A43" s="96">
        <f>IF(1!B43&lt;&gt;"",1!B43,"")</f>
      </c>
      <c r="B43" s="98">
        <f>IF(1!C43&lt;&gt;"",1!C43,"")</f>
      </c>
      <c r="C43" s="77">
        <f>IF(1!D43&lt;&gt;"",1!D43,"")</f>
      </c>
      <c r="D43" s="77">
        <f>IF(1!E43&lt;&gt;"",1!E43,"")</f>
      </c>
      <c r="E43" s="78">
        <f>2!AV43</f>
        <v>0</v>
      </c>
      <c r="F43" s="82"/>
      <c r="G43" s="45"/>
      <c r="H43" s="45"/>
      <c r="I43" s="45"/>
      <c r="J43" s="45"/>
      <c r="K43" s="45"/>
      <c r="L43" s="4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64">
        <f t="shared" si="4"/>
        <v>0</v>
      </c>
      <c r="AW43" s="465"/>
      <c r="AX43" s="468">
        <f t="shared" si="5"/>
        <v>0</v>
      </c>
      <c r="AY43" s="469"/>
      <c r="AZ43" s="458">
        <f t="shared" si="2"/>
        <v>0</v>
      </c>
      <c r="BA43" s="459"/>
      <c r="BB43" s="453">
        <f t="shared" si="3"/>
        <v>0</v>
      </c>
      <c r="BC43" s="454"/>
      <c r="BD43" s="127">
        <f>SUMPRODUCT(F$14:AU$14,F43:AU43)+2!BD43</f>
        <v>0</v>
      </c>
      <c r="BE43" s="127">
        <f>IF(OR(2!BE43&lt;&gt;"",BD43&gt;0),BD43,0)</f>
        <v>0</v>
      </c>
    </row>
    <row r="44" spans="1:57" ht="12.75" customHeight="1">
      <c r="A44" s="96">
        <f>IF(1!B44&lt;&gt;"",1!B44,"")</f>
      </c>
      <c r="B44" s="98">
        <f>IF(1!C44&lt;&gt;"",1!C44,"")</f>
      </c>
      <c r="C44" s="77">
        <f>IF(1!D44&lt;&gt;"",1!D44,"")</f>
      </c>
      <c r="D44" s="77">
        <f>IF(1!E44&lt;&gt;"",1!E44,"")</f>
      </c>
      <c r="E44" s="78">
        <f>2!AV44</f>
        <v>0</v>
      </c>
      <c r="F44" s="82"/>
      <c r="G44" s="45"/>
      <c r="H44" s="45"/>
      <c r="I44" s="45"/>
      <c r="J44" s="45"/>
      <c r="K44" s="45"/>
      <c r="L44" s="4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64">
        <f t="shared" si="4"/>
        <v>0</v>
      </c>
      <c r="AW44" s="465"/>
      <c r="AX44" s="468">
        <f t="shared" si="5"/>
        <v>0</v>
      </c>
      <c r="AY44" s="469"/>
      <c r="AZ44" s="458">
        <f t="shared" si="2"/>
        <v>0</v>
      </c>
      <c r="BA44" s="459"/>
      <c r="BB44" s="453">
        <f t="shared" si="3"/>
        <v>0</v>
      </c>
      <c r="BC44" s="454"/>
      <c r="BD44" s="127">
        <f>SUMPRODUCT(F$14:AU$14,F44:AU44)+2!BD44</f>
        <v>0</v>
      </c>
      <c r="BE44" s="127">
        <f>IF(OR(2!BE44&lt;&gt;"",BD44&gt;0),BD44,0)</f>
        <v>0</v>
      </c>
    </row>
    <row r="45" spans="1:57" ht="12.75" customHeight="1">
      <c r="A45" s="96">
        <f>IF(1!B45&lt;&gt;"",1!B45,"")</f>
      </c>
      <c r="B45" s="98">
        <f>IF(1!C45&lt;&gt;"",1!C45,"")</f>
      </c>
      <c r="C45" s="77">
        <f>IF(1!D45&lt;&gt;"",1!D45,"")</f>
      </c>
      <c r="D45" s="77">
        <f>IF(1!E45&lt;&gt;"",1!E45,"")</f>
      </c>
      <c r="E45" s="78">
        <f>2!AV45</f>
        <v>0</v>
      </c>
      <c r="F45" s="82"/>
      <c r="G45" s="45"/>
      <c r="H45" s="45"/>
      <c r="I45" s="45"/>
      <c r="J45" s="45"/>
      <c r="K45" s="45"/>
      <c r="L45" s="4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64">
        <f t="shared" si="4"/>
        <v>0</v>
      </c>
      <c r="AW45" s="465"/>
      <c r="AX45" s="468">
        <f t="shared" si="5"/>
        <v>0</v>
      </c>
      <c r="AY45" s="469"/>
      <c r="AZ45" s="458">
        <f t="shared" si="2"/>
        <v>0</v>
      </c>
      <c r="BA45" s="459"/>
      <c r="BB45" s="453">
        <f t="shared" si="3"/>
        <v>0</v>
      </c>
      <c r="BC45" s="454"/>
      <c r="BD45" s="127">
        <f>SUMPRODUCT(F$14:AU$14,F45:AU45)+2!BD45</f>
        <v>0</v>
      </c>
      <c r="BE45" s="127">
        <f>IF(OR(2!BE45&lt;&gt;"",BD45&gt;0),BD45,0)</f>
        <v>0</v>
      </c>
    </row>
    <row r="46" spans="1:57" ht="12.75" customHeight="1">
      <c r="A46" s="96">
        <f>IF(1!B46&lt;&gt;"",1!B46,"")</f>
      </c>
      <c r="B46" s="98">
        <f>IF(1!C46&lt;&gt;"",1!C46,"")</f>
      </c>
      <c r="C46" s="77">
        <f>IF(1!D46&lt;&gt;"",1!D46,"")</f>
      </c>
      <c r="D46" s="77">
        <f>IF(1!E46&lt;&gt;"",1!E46,"")</f>
      </c>
      <c r="E46" s="78">
        <f>2!AV46</f>
        <v>0</v>
      </c>
      <c r="F46" s="82"/>
      <c r="G46" s="45"/>
      <c r="H46" s="45"/>
      <c r="I46" s="45"/>
      <c r="J46" s="45"/>
      <c r="K46" s="45"/>
      <c r="L46" s="4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64">
        <f t="shared" si="4"/>
        <v>0</v>
      </c>
      <c r="AW46" s="465"/>
      <c r="AX46" s="468">
        <f t="shared" si="5"/>
        <v>0</v>
      </c>
      <c r="AY46" s="469"/>
      <c r="AZ46" s="458">
        <f t="shared" si="2"/>
        <v>0</v>
      </c>
      <c r="BA46" s="459"/>
      <c r="BB46" s="453">
        <f t="shared" si="3"/>
        <v>0</v>
      </c>
      <c r="BC46" s="454"/>
      <c r="BD46" s="127">
        <f>SUMPRODUCT(F$14:AU$14,F46:AU46)+2!BD46</f>
        <v>0</v>
      </c>
      <c r="BE46" s="127">
        <f>IF(OR(2!BE46&lt;&gt;"",BD46&gt;0),BD46,0)</f>
        <v>0</v>
      </c>
    </row>
    <row r="47" spans="1:57" ht="12.75" customHeight="1">
      <c r="A47" s="96">
        <f>IF(1!B47&lt;&gt;"",1!B47,"")</f>
      </c>
      <c r="B47" s="98">
        <f>IF(1!C47&lt;&gt;"",1!C47,"")</f>
      </c>
      <c r="C47" s="77">
        <f>IF(1!D47&lt;&gt;"",1!D47,"")</f>
      </c>
      <c r="D47" s="77">
        <f>IF(1!E47&lt;&gt;"",1!E47,"")</f>
      </c>
      <c r="E47" s="78">
        <f>2!AV47</f>
        <v>0</v>
      </c>
      <c r="F47" s="82"/>
      <c r="G47" s="45"/>
      <c r="H47" s="45"/>
      <c r="I47" s="45"/>
      <c r="J47" s="45"/>
      <c r="K47" s="45"/>
      <c r="L47" s="4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64">
        <f t="shared" si="4"/>
        <v>0</v>
      </c>
      <c r="AW47" s="465"/>
      <c r="AX47" s="468">
        <f t="shared" si="5"/>
        <v>0</v>
      </c>
      <c r="AY47" s="469"/>
      <c r="AZ47" s="458">
        <f t="shared" si="2"/>
        <v>0</v>
      </c>
      <c r="BA47" s="459"/>
      <c r="BB47" s="453">
        <f t="shared" si="3"/>
        <v>0</v>
      </c>
      <c r="BC47" s="454"/>
      <c r="BD47" s="127">
        <f>SUMPRODUCT(F$14:AU$14,F47:AU47)+2!BD47</f>
        <v>0</v>
      </c>
      <c r="BE47" s="127">
        <f>IF(OR(2!BE47&lt;&gt;"",BD47&gt;0),BD47,0)</f>
        <v>0</v>
      </c>
    </row>
    <row r="48" spans="1:57" ht="12.75" customHeight="1">
      <c r="A48" s="96">
        <f>IF(1!B48&lt;&gt;"",1!B48,"")</f>
      </c>
      <c r="B48" s="98">
        <f>IF(1!C48&lt;&gt;"",1!C48,"")</f>
      </c>
      <c r="C48" s="77">
        <f>IF(1!D48&lt;&gt;"",1!D48,"")</f>
      </c>
      <c r="D48" s="77">
        <f>IF(1!E48&lt;&gt;"",1!E48,"")</f>
      </c>
      <c r="E48" s="78">
        <f>2!AV48</f>
        <v>0</v>
      </c>
      <c r="F48" s="82"/>
      <c r="G48" s="45"/>
      <c r="H48" s="45"/>
      <c r="I48" s="45"/>
      <c r="J48" s="45"/>
      <c r="K48" s="45"/>
      <c r="L48" s="4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64">
        <f t="shared" si="4"/>
        <v>0</v>
      </c>
      <c r="AW48" s="465"/>
      <c r="AX48" s="468">
        <f t="shared" si="5"/>
        <v>0</v>
      </c>
      <c r="AY48" s="469"/>
      <c r="AZ48" s="458">
        <f t="shared" si="2"/>
        <v>0</v>
      </c>
      <c r="BA48" s="459"/>
      <c r="BB48" s="453">
        <f t="shared" si="3"/>
        <v>0</v>
      </c>
      <c r="BC48" s="454"/>
      <c r="BD48" s="127">
        <f>SUMPRODUCT(F$14:AU$14,F48:AU48)+2!BD48</f>
        <v>0</v>
      </c>
      <c r="BE48" s="127">
        <f>IF(OR(2!BE48&lt;&gt;"",BD48&gt;0),BD48,0)</f>
        <v>0</v>
      </c>
    </row>
    <row r="49" spans="1:57" ht="12.75" customHeight="1" thickBot="1">
      <c r="A49" s="101">
        <f>IF(1!B49&lt;&gt;"",1!B49,"")</f>
      </c>
      <c r="B49" s="102">
        <f>IF(1!C49&lt;&gt;"",1!C49,"")</f>
      </c>
      <c r="C49" s="77">
        <f>IF(1!D49&lt;&gt;"",1!D49,"")</f>
      </c>
      <c r="D49" s="77">
        <f>IF(1!E49&lt;&gt;"",1!E49,"")</f>
      </c>
      <c r="E49" s="78">
        <f>2!AV49</f>
        <v>0</v>
      </c>
      <c r="F49" s="82"/>
      <c r="G49" s="45"/>
      <c r="H49" s="45"/>
      <c r="I49" s="45"/>
      <c r="J49" s="45"/>
      <c r="K49" s="45"/>
      <c r="L49" s="4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4">
        <f t="shared" si="4"/>
        <v>0</v>
      </c>
      <c r="AW49" s="465"/>
      <c r="AX49" s="468">
        <f t="shared" si="5"/>
        <v>0</v>
      </c>
      <c r="AY49" s="469"/>
      <c r="AZ49" s="458">
        <f t="shared" si="2"/>
        <v>0</v>
      </c>
      <c r="BA49" s="459"/>
      <c r="BB49" s="605">
        <f t="shared" si="3"/>
        <v>0</v>
      </c>
      <c r="BC49" s="606"/>
      <c r="BD49" s="127">
        <f>SUMPRODUCT(F$14:AU$14,F49:AU49)+2!BD49</f>
        <v>0</v>
      </c>
      <c r="BE49" s="127">
        <f>IF(OR(2!BE49&lt;&gt;"",BD49&gt;0),BD49,0)</f>
        <v>0</v>
      </c>
    </row>
    <row r="50" spans="1:57" ht="12.75" customHeight="1" thickBot="1" thickTop="1">
      <c r="A50" s="69"/>
      <c r="B50" s="70" t="s">
        <v>62</v>
      </c>
      <c r="C50" s="79"/>
      <c r="D50" s="70">
        <f>COUNT(D26:D49)</f>
        <v>0</v>
      </c>
      <c r="E50" s="167">
        <f aca="true" t="shared" si="6" ref="E50:AU50">SUM(E26:E49)</f>
        <v>0</v>
      </c>
      <c r="F50" s="80">
        <f t="shared" si="6"/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1">
        <f t="shared" si="6"/>
        <v>0</v>
      </c>
      <c r="O50" s="51">
        <f t="shared" si="6"/>
        <v>0</v>
      </c>
      <c r="P50" s="51">
        <f t="shared" si="6"/>
        <v>0</v>
      </c>
      <c r="Q50" s="51">
        <f t="shared" si="6"/>
        <v>0</v>
      </c>
      <c r="R50" s="51">
        <f t="shared" si="6"/>
        <v>0</v>
      </c>
      <c r="S50" s="51">
        <f t="shared" si="6"/>
        <v>0</v>
      </c>
      <c r="T50" s="51">
        <f t="shared" si="6"/>
        <v>0</v>
      </c>
      <c r="U50" s="51">
        <f t="shared" si="6"/>
        <v>0</v>
      </c>
      <c r="V50" s="51">
        <f t="shared" si="6"/>
        <v>0</v>
      </c>
      <c r="W50" s="51">
        <f t="shared" si="6"/>
        <v>0</v>
      </c>
      <c r="X50" s="51">
        <f t="shared" si="6"/>
        <v>0</v>
      </c>
      <c r="Y50" s="51">
        <f t="shared" si="6"/>
        <v>0</v>
      </c>
      <c r="Z50" s="51">
        <f t="shared" si="6"/>
        <v>0</v>
      </c>
      <c r="AA50" s="51">
        <f t="shared" si="6"/>
        <v>0</v>
      </c>
      <c r="AB50" s="51">
        <f t="shared" si="6"/>
        <v>0</v>
      </c>
      <c r="AC50" s="51">
        <f t="shared" si="6"/>
        <v>0</v>
      </c>
      <c r="AD50" s="51">
        <f t="shared" si="6"/>
        <v>0</v>
      </c>
      <c r="AE50" s="51">
        <f t="shared" si="6"/>
        <v>0</v>
      </c>
      <c r="AF50" s="51">
        <f t="shared" si="6"/>
        <v>0</v>
      </c>
      <c r="AG50" s="51">
        <f t="shared" si="6"/>
        <v>0</v>
      </c>
      <c r="AH50" s="51">
        <f t="shared" si="6"/>
        <v>0</v>
      </c>
      <c r="AI50" s="51">
        <f t="shared" si="6"/>
        <v>0</v>
      </c>
      <c r="AJ50" s="51">
        <f t="shared" si="6"/>
        <v>0</v>
      </c>
      <c r="AK50" s="51">
        <f t="shared" si="6"/>
        <v>0</v>
      </c>
      <c r="AL50" s="51">
        <f t="shared" si="6"/>
        <v>0</v>
      </c>
      <c r="AM50" s="51">
        <f t="shared" si="6"/>
        <v>0</v>
      </c>
      <c r="AN50" s="51">
        <f t="shared" si="6"/>
        <v>0</v>
      </c>
      <c r="AO50" s="51">
        <f t="shared" si="6"/>
        <v>0</v>
      </c>
      <c r="AP50" s="51">
        <f t="shared" si="6"/>
        <v>0</v>
      </c>
      <c r="AQ50" s="51">
        <f t="shared" si="6"/>
        <v>0</v>
      </c>
      <c r="AR50" s="51">
        <f t="shared" si="6"/>
        <v>0</v>
      </c>
      <c r="AS50" s="51">
        <f t="shared" si="6"/>
        <v>0</v>
      </c>
      <c r="AT50" s="51">
        <f t="shared" si="6"/>
        <v>0</v>
      </c>
      <c r="AU50" s="51">
        <f t="shared" si="6"/>
        <v>0</v>
      </c>
      <c r="AV50" s="622">
        <f>SUM(AV26:AW49)</f>
        <v>0</v>
      </c>
      <c r="AW50" s="471"/>
      <c r="AX50" s="473"/>
      <c r="AY50" s="474"/>
      <c r="AZ50" s="603">
        <f>SUM(AZ26:BA49)</f>
        <v>0</v>
      </c>
      <c r="BA50" s="472"/>
      <c r="BB50" s="603">
        <f>SUM(BB26:BC49)</f>
        <v>0</v>
      </c>
      <c r="BC50" s="431"/>
      <c r="BD50" s="127">
        <f>SUM(BD26:BD49)</f>
        <v>0</v>
      </c>
      <c r="BE50" s="127"/>
    </row>
    <row r="51" spans="1:57" ht="15" customHeight="1" thickTop="1">
      <c r="A51" s="618" t="s">
        <v>36</v>
      </c>
      <c r="B51" s="619"/>
      <c r="C51" s="540">
        <f>IF(AV50&gt;0,(AV50-BD50)/(BB12+BB13+BB15),0)</f>
        <v>0</v>
      </c>
      <c r="D51" s="541"/>
      <c r="E51" s="161"/>
      <c r="F51" s="160">
        <f aca="true" t="shared" si="7" ref="F51:AU51">IF(SUM(F12:F13)=1,SUM(F26:F49),"")</f>
      </c>
      <c r="G51" s="160">
        <f t="shared" si="7"/>
      </c>
      <c r="H51" s="160">
        <f t="shared" si="7"/>
      </c>
      <c r="I51" s="160">
        <f t="shared" si="7"/>
      </c>
      <c r="J51" s="160">
        <f t="shared" si="7"/>
      </c>
      <c r="K51" s="160">
        <f t="shared" si="7"/>
      </c>
      <c r="L51" s="160">
        <f t="shared" si="7"/>
      </c>
      <c r="M51" s="160">
        <f t="shared" si="7"/>
      </c>
      <c r="N51" s="160">
        <f t="shared" si="7"/>
      </c>
      <c r="O51" s="160">
        <f t="shared" si="7"/>
      </c>
      <c r="P51" s="160">
        <f t="shared" si="7"/>
      </c>
      <c r="Q51" s="160">
        <f t="shared" si="7"/>
      </c>
      <c r="R51" s="160">
        <f t="shared" si="7"/>
      </c>
      <c r="S51" s="160">
        <f t="shared" si="7"/>
      </c>
      <c r="T51" s="160">
        <f t="shared" si="7"/>
      </c>
      <c r="U51" s="160">
        <f t="shared" si="7"/>
      </c>
      <c r="V51" s="160">
        <f t="shared" si="7"/>
      </c>
      <c r="W51" s="160">
        <f t="shared" si="7"/>
      </c>
      <c r="X51" s="160">
        <f t="shared" si="7"/>
      </c>
      <c r="Y51" s="160">
        <f t="shared" si="7"/>
      </c>
      <c r="Z51" s="160">
        <f t="shared" si="7"/>
      </c>
      <c r="AA51" s="160">
        <f t="shared" si="7"/>
      </c>
      <c r="AB51" s="160">
        <f t="shared" si="7"/>
      </c>
      <c r="AC51" s="160">
        <f t="shared" si="7"/>
      </c>
      <c r="AD51" s="160">
        <f t="shared" si="7"/>
      </c>
      <c r="AE51" s="160">
        <f t="shared" si="7"/>
      </c>
      <c r="AF51" s="160">
        <f t="shared" si="7"/>
      </c>
      <c r="AG51" s="160">
        <f t="shared" si="7"/>
      </c>
      <c r="AH51" s="160">
        <f t="shared" si="7"/>
      </c>
      <c r="AI51" s="160">
        <f t="shared" si="7"/>
      </c>
      <c r="AJ51" s="160">
        <f t="shared" si="7"/>
      </c>
      <c r="AK51" s="160">
        <f t="shared" si="7"/>
      </c>
      <c r="AL51" s="160">
        <f t="shared" si="7"/>
      </c>
      <c r="AM51" s="160">
        <f t="shared" si="7"/>
      </c>
      <c r="AN51" s="160">
        <f t="shared" si="7"/>
      </c>
      <c r="AO51" s="160">
        <f t="shared" si="7"/>
      </c>
      <c r="AP51" s="160">
        <f t="shared" si="7"/>
      </c>
      <c r="AQ51" s="160">
        <f t="shared" si="7"/>
      </c>
      <c r="AR51" s="160">
        <f t="shared" si="7"/>
      </c>
      <c r="AS51" s="160">
        <f t="shared" si="7"/>
      </c>
      <c r="AT51" s="160">
        <f t="shared" si="7"/>
      </c>
      <c r="AU51" s="160">
        <f t="shared" si="7"/>
      </c>
      <c r="AV51" s="160"/>
      <c r="AW51" s="160"/>
      <c r="AX51" s="160"/>
      <c r="AY51" s="160"/>
      <c r="AZ51" s="160"/>
      <c r="BA51" s="160"/>
      <c r="BB51" s="160"/>
      <c r="BC51" s="160"/>
      <c r="BD51" s="127" t="s">
        <v>180</v>
      </c>
      <c r="BE51" s="127">
        <f>COUNTIF(BE26:BE49,"&gt;0")</f>
        <v>0</v>
      </c>
    </row>
    <row r="52" spans="1:57" ht="15" customHeight="1" thickBot="1">
      <c r="A52" s="620"/>
      <c r="B52" s="621"/>
      <c r="C52" s="542"/>
      <c r="D52" s="543"/>
      <c r="E52" s="162"/>
      <c r="F52" s="163">
        <f>IF(AND(F51&lt;3,F51&gt;0),1,"")</f>
      </c>
      <c r="G52" s="163">
        <f aca="true" t="shared" si="8" ref="G52:AU52">IF(AND(G51&lt;3,G51&gt;0),1,"")</f>
      </c>
      <c r="H52" s="163">
        <f t="shared" si="8"/>
      </c>
      <c r="I52" s="163">
        <f t="shared" si="8"/>
      </c>
      <c r="J52" s="163">
        <f t="shared" si="8"/>
      </c>
      <c r="K52" s="163">
        <f t="shared" si="8"/>
      </c>
      <c r="L52" s="163">
        <f t="shared" si="8"/>
      </c>
      <c r="M52" s="163">
        <f t="shared" si="8"/>
      </c>
      <c r="N52" s="163">
        <f t="shared" si="8"/>
      </c>
      <c r="O52" s="163">
        <f t="shared" si="8"/>
      </c>
      <c r="P52" s="163">
        <f t="shared" si="8"/>
      </c>
      <c r="Q52" s="163">
        <f t="shared" si="8"/>
      </c>
      <c r="R52" s="163">
        <f t="shared" si="8"/>
      </c>
      <c r="S52" s="163">
        <f t="shared" si="8"/>
      </c>
      <c r="T52" s="163">
        <f t="shared" si="8"/>
      </c>
      <c r="U52" s="163">
        <f t="shared" si="8"/>
      </c>
      <c r="V52" s="163">
        <f t="shared" si="8"/>
      </c>
      <c r="W52" s="163">
        <f t="shared" si="8"/>
      </c>
      <c r="X52" s="163">
        <f t="shared" si="8"/>
      </c>
      <c r="Y52" s="163">
        <f t="shared" si="8"/>
      </c>
      <c r="Z52" s="163">
        <f t="shared" si="8"/>
      </c>
      <c r="AA52" s="163">
        <f t="shared" si="8"/>
      </c>
      <c r="AB52" s="163">
        <f t="shared" si="8"/>
      </c>
      <c r="AC52" s="163">
        <f t="shared" si="8"/>
      </c>
      <c r="AD52" s="163">
        <f t="shared" si="8"/>
      </c>
      <c r="AE52" s="163">
        <f t="shared" si="8"/>
      </c>
      <c r="AF52" s="163">
        <f t="shared" si="8"/>
      </c>
      <c r="AG52" s="163">
        <f t="shared" si="8"/>
      </c>
      <c r="AH52" s="163">
        <f t="shared" si="8"/>
      </c>
      <c r="AI52" s="163">
        <f t="shared" si="8"/>
      </c>
      <c r="AJ52" s="163">
        <f t="shared" si="8"/>
      </c>
      <c r="AK52" s="163">
        <f t="shared" si="8"/>
      </c>
      <c r="AL52" s="163">
        <f t="shared" si="8"/>
      </c>
      <c r="AM52" s="163">
        <f t="shared" si="8"/>
      </c>
      <c r="AN52" s="163">
        <f t="shared" si="8"/>
      </c>
      <c r="AO52" s="163">
        <f t="shared" si="8"/>
      </c>
      <c r="AP52" s="163">
        <f t="shared" si="8"/>
      </c>
      <c r="AQ52" s="163">
        <f t="shared" si="8"/>
      </c>
      <c r="AR52" s="163">
        <f t="shared" si="8"/>
      </c>
      <c r="AS52" s="163">
        <f t="shared" si="8"/>
      </c>
      <c r="AT52" s="163">
        <f t="shared" si="8"/>
      </c>
      <c r="AU52" s="163">
        <f t="shared" si="8"/>
      </c>
      <c r="AV52" s="163">
        <f>SUM(F52:AU52)</f>
        <v>0</v>
      </c>
      <c r="AW52" s="163">
        <f>AV52+2!AW52</f>
        <v>0</v>
      </c>
      <c r="AX52" s="163"/>
      <c r="AY52" s="163"/>
      <c r="AZ52" s="163"/>
      <c r="BA52" s="163"/>
      <c r="BB52" s="163"/>
      <c r="BC52" s="163"/>
      <c r="BD52" s="127" t="s">
        <v>179</v>
      </c>
      <c r="BE52" s="127" t="e">
        <f>BD50/BE51</f>
        <v>#DIV/0!</v>
      </c>
    </row>
    <row r="53" spans="6:49" ht="12.75" thickTop="1">
      <c r="F53" s="127">
        <f>IF(AND(F51&lt;8,F51&gt;0),1,"")</f>
      </c>
      <c r="G53" s="127">
        <f aca="true" t="shared" si="9" ref="G53:AU53">IF(AND(G51&lt;8,G51&gt;0),1,"")</f>
      </c>
      <c r="H53" s="127">
        <f t="shared" si="9"/>
      </c>
      <c r="I53" s="127">
        <f t="shared" si="9"/>
      </c>
      <c r="J53" s="127">
        <f t="shared" si="9"/>
      </c>
      <c r="K53" s="127">
        <f t="shared" si="9"/>
      </c>
      <c r="L53" s="127">
        <f t="shared" si="9"/>
      </c>
      <c r="M53" s="127">
        <f t="shared" si="9"/>
      </c>
      <c r="N53" s="127">
        <f t="shared" si="9"/>
      </c>
      <c r="O53" s="127">
        <f t="shared" si="9"/>
      </c>
      <c r="P53" s="127">
        <f t="shared" si="9"/>
      </c>
      <c r="Q53" s="127">
        <f t="shared" si="9"/>
      </c>
      <c r="R53" s="127">
        <f t="shared" si="9"/>
      </c>
      <c r="S53" s="127">
        <f t="shared" si="9"/>
      </c>
      <c r="T53" s="127">
        <f t="shared" si="9"/>
      </c>
      <c r="U53" s="127">
        <f t="shared" si="9"/>
      </c>
      <c r="V53" s="127">
        <f t="shared" si="9"/>
      </c>
      <c r="W53" s="127">
        <f t="shared" si="9"/>
      </c>
      <c r="X53" s="127">
        <f t="shared" si="9"/>
      </c>
      <c r="Y53" s="127">
        <f t="shared" si="9"/>
      </c>
      <c r="Z53" s="127">
        <f t="shared" si="9"/>
      </c>
      <c r="AA53" s="127">
        <f t="shared" si="9"/>
      </c>
      <c r="AB53" s="127">
        <f t="shared" si="9"/>
      </c>
      <c r="AC53" s="127">
        <f t="shared" si="9"/>
      </c>
      <c r="AD53" s="127">
        <f t="shared" si="9"/>
      </c>
      <c r="AE53" s="127">
        <f t="shared" si="9"/>
      </c>
      <c r="AF53" s="127">
        <f t="shared" si="9"/>
      </c>
      <c r="AG53" s="127">
        <f t="shared" si="9"/>
      </c>
      <c r="AH53" s="127">
        <f t="shared" si="9"/>
      </c>
      <c r="AI53" s="127">
        <f t="shared" si="9"/>
      </c>
      <c r="AJ53" s="127">
        <f t="shared" si="9"/>
      </c>
      <c r="AK53" s="127">
        <f t="shared" si="9"/>
      </c>
      <c r="AL53" s="127">
        <f t="shared" si="9"/>
      </c>
      <c r="AM53" s="127">
        <f t="shared" si="9"/>
      </c>
      <c r="AN53" s="127">
        <f t="shared" si="9"/>
      </c>
      <c r="AO53" s="127">
        <f t="shared" si="9"/>
      </c>
      <c r="AP53" s="127">
        <f t="shared" si="9"/>
      </c>
      <c r="AQ53" s="127">
        <f t="shared" si="9"/>
      </c>
      <c r="AR53" s="127">
        <f t="shared" si="9"/>
      </c>
      <c r="AS53" s="127">
        <f t="shared" si="9"/>
      </c>
      <c r="AT53" s="127">
        <f t="shared" si="9"/>
      </c>
      <c r="AU53" s="127">
        <f t="shared" si="9"/>
      </c>
      <c r="AV53" s="127">
        <f>SUM(F53:AU53)</f>
        <v>0</v>
      </c>
      <c r="AW53" s="127">
        <f>AV53+2!AW53</f>
        <v>0</v>
      </c>
    </row>
    <row r="58" spans="17:50" ht="12"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7:50" ht="12"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7:50" ht="12"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7:50" ht="12"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7:50" ht="12"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7:50" ht="12"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7:50" ht="12"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7:50" ht="12"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7:50" ht="12"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7:50" ht="12"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7:50" ht="12"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7:50" ht="12"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7:50" ht="12"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7:50" ht="12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7:50" ht="12"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</sheetData>
  <sheetProtection sheet="1" objects="1" scenarios="1"/>
  <mergeCells count="167">
    <mergeCell ref="A16:E16"/>
    <mergeCell ref="T16:Z16"/>
    <mergeCell ref="A51:B52"/>
    <mergeCell ref="C51:D52"/>
    <mergeCell ref="F17:AU18"/>
    <mergeCell ref="AA16:AG16"/>
    <mergeCell ref="AH16:AN16"/>
    <mergeCell ref="AO16:AU16"/>
    <mergeCell ref="F16:L16"/>
    <mergeCell ref="M16:S16"/>
    <mergeCell ref="A25:AW25"/>
    <mergeCell ref="AX44:AY44"/>
    <mergeCell ref="AX50:AY50"/>
    <mergeCell ref="AX46:AY46"/>
    <mergeCell ref="AX47:AY47"/>
    <mergeCell ref="AX48:AY48"/>
    <mergeCell ref="AX49:AY49"/>
    <mergeCell ref="AX35:AY35"/>
    <mergeCell ref="AX36:AY36"/>
    <mergeCell ref="AX37:AY37"/>
    <mergeCell ref="E17:E18"/>
    <mergeCell ref="A6:A7"/>
    <mergeCell ref="A17:A18"/>
    <mergeCell ref="B17:B18"/>
    <mergeCell ref="A13:E13"/>
    <mergeCell ref="A12:E12"/>
    <mergeCell ref="B11:E11"/>
    <mergeCell ref="B10:E10"/>
    <mergeCell ref="C17:C18"/>
    <mergeCell ref="D17:D18"/>
    <mergeCell ref="AZ13:BA13"/>
    <mergeCell ref="AZ14:BA14"/>
    <mergeCell ref="A15:E15"/>
    <mergeCell ref="A14:E14"/>
    <mergeCell ref="AZ15:BA15"/>
    <mergeCell ref="AX45:AY45"/>
    <mergeCell ref="AX38:AY38"/>
    <mergeCell ref="AX39:AY39"/>
    <mergeCell ref="AX40:AY40"/>
    <mergeCell ref="AX41:AY41"/>
    <mergeCell ref="AX42:AY42"/>
    <mergeCell ref="AX43:AY43"/>
    <mergeCell ref="AX31:AY31"/>
    <mergeCell ref="AX32:AY32"/>
    <mergeCell ref="AX33:AY33"/>
    <mergeCell ref="AX34:AY34"/>
    <mergeCell ref="AV49:AW49"/>
    <mergeCell ref="AV50:AW50"/>
    <mergeCell ref="AX22:AY22"/>
    <mergeCell ref="AX23:AY23"/>
    <mergeCell ref="AX25:AY25"/>
    <mergeCell ref="AX26:AY26"/>
    <mergeCell ref="AX27:AY27"/>
    <mergeCell ref="AX28:AY28"/>
    <mergeCell ref="AX29:AY29"/>
    <mergeCell ref="AX30:AY30"/>
    <mergeCell ref="AV45:AW45"/>
    <mergeCell ref="AV46:AW46"/>
    <mergeCell ref="AV47:AW47"/>
    <mergeCell ref="AV48:AW48"/>
    <mergeCell ref="AV41:AW41"/>
    <mergeCell ref="AV42:AW42"/>
    <mergeCell ref="AV43:AW43"/>
    <mergeCell ref="AV44:AW44"/>
    <mergeCell ref="AV37:AW37"/>
    <mergeCell ref="AV38:AW38"/>
    <mergeCell ref="AV39:AW39"/>
    <mergeCell ref="AV40:AW40"/>
    <mergeCell ref="AV33:AW33"/>
    <mergeCell ref="AV34:AW34"/>
    <mergeCell ref="AV35:AW35"/>
    <mergeCell ref="AV36:AW36"/>
    <mergeCell ref="AV29:AW29"/>
    <mergeCell ref="AV30:AW30"/>
    <mergeCell ref="AV31:AW31"/>
    <mergeCell ref="AV32:AW32"/>
    <mergeCell ref="AV26:AW26"/>
    <mergeCell ref="AV27:AW27"/>
    <mergeCell ref="AV28:AW28"/>
    <mergeCell ref="AZ50:BA50"/>
    <mergeCell ref="AZ47:BA47"/>
    <mergeCell ref="AZ42:BA42"/>
    <mergeCell ref="AZ38:BA38"/>
    <mergeCell ref="AZ34:BA34"/>
    <mergeCell ref="AZ30:BA30"/>
    <mergeCell ref="AZ27:BA27"/>
    <mergeCell ref="BB50:BC50"/>
    <mergeCell ref="AZ19:BA19"/>
    <mergeCell ref="AV20:AW20"/>
    <mergeCell ref="AZ48:BA48"/>
    <mergeCell ref="BB48:BC48"/>
    <mergeCell ref="AZ49:BA49"/>
    <mergeCell ref="BB49:BC49"/>
    <mergeCell ref="AZ46:BA46"/>
    <mergeCell ref="AV24:AW24"/>
    <mergeCell ref="BB46:BC46"/>
    <mergeCell ref="BB47:BC47"/>
    <mergeCell ref="AZ44:BA44"/>
    <mergeCell ref="BB44:BC44"/>
    <mergeCell ref="AZ45:BA45"/>
    <mergeCell ref="BB45:BC45"/>
    <mergeCell ref="BB42:BC42"/>
    <mergeCell ref="AZ43:BA43"/>
    <mergeCell ref="BB43:BC43"/>
    <mergeCell ref="AZ40:BA40"/>
    <mergeCell ref="BB40:BC40"/>
    <mergeCell ref="AZ41:BA41"/>
    <mergeCell ref="BB41:BC41"/>
    <mergeCell ref="BB38:BC38"/>
    <mergeCell ref="AZ39:BA39"/>
    <mergeCell ref="BB39:BC39"/>
    <mergeCell ref="AZ36:BA36"/>
    <mergeCell ref="BB36:BC36"/>
    <mergeCell ref="AZ37:BA37"/>
    <mergeCell ref="BB37:BC37"/>
    <mergeCell ref="BB34:BC34"/>
    <mergeCell ref="AZ35:BA35"/>
    <mergeCell ref="BB35:BC35"/>
    <mergeCell ref="AZ32:BA32"/>
    <mergeCell ref="BB32:BC32"/>
    <mergeCell ref="AZ33:BA33"/>
    <mergeCell ref="BB33:BC33"/>
    <mergeCell ref="AZ18:BA18"/>
    <mergeCell ref="BB30:BC30"/>
    <mergeCell ref="AZ31:BA31"/>
    <mergeCell ref="BB31:BC31"/>
    <mergeCell ref="AZ28:BA28"/>
    <mergeCell ref="BB28:BC28"/>
    <mergeCell ref="AZ29:BA29"/>
    <mergeCell ref="BB29:BC29"/>
    <mergeCell ref="BB21:BC21"/>
    <mergeCell ref="AZ20:BA20"/>
    <mergeCell ref="BB27:BC27"/>
    <mergeCell ref="AZ26:BA26"/>
    <mergeCell ref="BB26:BC26"/>
    <mergeCell ref="BB25:BC25"/>
    <mergeCell ref="AZ25:BA25"/>
    <mergeCell ref="BB18:BC18"/>
    <mergeCell ref="BB19:BC19"/>
    <mergeCell ref="BB20:BC20"/>
    <mergeCell ref="BB22:BC22"/>
    <mergeCell ref="BB12:BC12"/>
    <mergeCell ref="A10:A11"/>
    <mergeCell ref="B9:E9"/>
    <mergeCell ref="AZ12:BA12"/>
    <mergeCell ref="AW9:BB10"/>
    <mergeCell ref="AW11:BB11"/>
    <mergeCell ref="BB13:BC13"/>
    <mergeCell ref="AV17:BC17"/>
    <mergeCell ref="AV18:AW18"/>
    <mergeCell ref="AV23:AW23"/>
    <mergeCell ref="AX19:AY19"/>
    <mergeCell ref="AZ22:BA22"/>
    <mergeCell ref="AV22:AW22"/>
    <mergeCell ref="AX20:AY20"/>
    <mergeCell ref="AV19:AW19"/>
    <mergeCell ref="AV21:AW21"/>
    <mergeCell ref="BB15:BC15"/>
    <mergeCell ref="BB14:BC14"/>
    <mergeCell ref="AZ23:BA23"/>
    <mergeCell ref="AX24:AY24"/>
    <mergeCell ref="AZ24:BA24"/>
    <mergeCell ref="AX21:AY21"/>
    <mergeCell ref="AZ21:BA21"/>
    <mergeCell ref="AX18:AY18"/>
    <mergeCell ref="BB23:BC23"/>
    <mergeCell ref="BB24:BC24"/>
  </mergeCells>
  <printOptions/>
  <pageMargins left="0.5905511811023623" right="0.35433070866141736" top="0.4330708661417323" bottom="0.35433070866141736" header="0.31496062992125984" footer="0.11811023622047245"/>
  <pageSetup fitToHeight="1" fitToWidth="1" horizontalDpi="600" verticalDpi="600" orientation="landscape" paperSize="9" scale="73"/>
  <headerFooter alignWithMargins="0">
    <oddFooter>&amp;C&amp;8 30.82.321 d -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BE72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2" width="11.625" style="11" customWidth="1"/>
    <col min="3" max="3" width="3.125" style="12" customWidth="1"/>
    <col min="4" max="4" width="2.625" style="11" customWidth="1"/>
    <col min="5" max="5" width="3.125" style="11" customWidth="1"/>
    <col min="6" max="14" width="2.625" style="11" customWidth="1"/>
    <col min="15" max="50" width="2.625" style="12" customWidth="1"/>
    <col min="51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B1" s="1"/>
      <c r="C1" s="2"/>
      <c r="D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1:55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40.5" customHeight="1">
      <c r="A4" s="1"/>
      <c r="B4" s="1"/>
      <c r="C4" s="2"/>
      <c r="D4" s="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4" s="3" customFormat="1" ht="20.25" customHeight="1">
      <c r="A5" s="9" t="s">
        <v>143</v>
      </c>
      <c r="B5" s="9"/>
      <c r="C5" s="10"/>
      <c r="D5" s="9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5" s="3" customFormat="1" ht="15" customHeight="1">
      <c r="A6" s="601" t="s">
        <v>205</v>
      </c>
      <c r="B6" s="9"/>
      <c r="C6" s="10"/>
      <c r="D6" s="9"/>
      <c r="E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7.25" customHeight="1">
      <c r="A7" s="601"/>
      <c r="B7" s="9"/>
      <c r="C7" s="10"/>
      <c r="D7" s="9"/>
      <c r="E7" s="9"/>
      <c r="O7" s="1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1" ht="6" customHeight="1" thickBot="1">
      <c r="A8" s="13"/>
      <c r="O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72" t="s">
        <v>161</v>
      </c>
      <c r="B9" s="423" t="s">
        <v>29</v>
      </c>
      <c r="C9" s="406"/>
      <c r="D9" s="406"/>
      <c r="E9" s="407"/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55"/>
      <c r="AW9" s="348" t="s">
        <v>45</v>
      </c>
      <c r="AX9" s="349"/>
      <c r="AY9" s="349"/>
      <c r="AZ9" s="349"/>
      <c r="BA9" s="349"/>
      <c r="BB9" s="350"/>
      <c r="BC9" s="56"/>
    </row>
    <row r="10" spans="1:55" ht="12.75" customHeight="1">
      <c r="A10" s="712">
        <f>IF(1!A10="","",IF(F11&lt;3!F11,3!A10+1,3!A10))</f>
      </c>
      <c r="B10" s="424" t="s">
        <v>30</v>
      </c>
      <c r="C10" s="425"/>
      <c r="D10" s="425"/>
      <c r="E10" s="426"/>
      <c r="F10" s="111" t="e">
        <f>IF(3!M10="",IF(OR(AND(OR(3!L11=1,3!L11=5,3!L11=7,3!L11=8,3!L11=10,3!L11=12),3!L10&gt;30),AND(OR(3!L11=9,3!L11=11),3!L10&gt;29)),1,3!L10+1),IF(3!T10="",IF(OR(AND(OR(3!S11=1,3!S11=5,3!S11=7,3!S11=8,3!S11=10,3!S11=12),3!S10&gt;30),AND(OR(3!S11=9,3!S11=11),3!S10&gt;29)),1,3!S10+1),IF(3!AA10="",IF(OR(AND(OR(3!Z11=1,3!Z11=5,3!Z11=7,3!Z11=8,3!Z11=10,3!Z11=12),3!Z10&gt;30),AND(OR(3!Z11=9,3!Z11=11),3!Z10&gt;29)),1,3!Z10+1),IF(3!AH10="",IF(OR(AND(OR(3!AG11=1,3!AG11=5,3!AG11=7,3!AG11=8,3!AG11=10,3!AG11=12),3!AG10&gt;30),AND(OR(3!AG11=9,3!AG11=11),3!AG10&gt;29)),1,3!AG10+1),IF(3!AO10="",IF(AND(OR(3!AN11=1,3!AN11=5,3!AN11=7,3!AN11=8,3!AN11=10,3!AN11=12),3!AN10&gt;30),1,IF(AND(3!AN11=11,3!AN10&gt;29),1,3!AN10+1)))))))</f>
        <v>#VALUE!</v>
      </c>
      <c r="G10" s="111" t="e">
        <f>IF(F10="","",IF(F11=2,IF(F10&lt;28,IF(1!$L10&gt;0,F10+1,""),1),IF(OR(F11=4,F11=6,F11=9,F11=11),IF(F10&lt;30,IF(1!$L10&gt;0,F10+1,""),1),IF(F10&lt;31,IF(1!$L10&gt;0,F10+1,""),1))))</f>
        <v>#VALUE!</v>
      </c>
      <c r="H10" s="111" t="e">
        <f>IF(G10="","",IF(G11=2,IF(G10&lt;28,IF(1!$L10&gt;0,G10+1,""),1),IF(OR(G11=4,G11=6,G11=9,G11=11),IF(G10&lt;30,IF(1!$L10&gt;0,G10+1,""),1),IF(G10&lt;31,IF(1!$L10&gt;0,G10+1,""),1))))</f>
        <v>#VALUE!</v>
      </c>
      <c r="I10" s="111" t="e">
        <f>IF(H10="","",IF(H11=2,IF(H10&lt;28,IF(1!$L10&gt;0,H10+1,""),1),IF(OR(H11=4,H11=6,H11=9,H11=11),IF(H10&lt;30,IF(1!$L10&gt;0,H10+1,""),1),IF(H10&lt;31,IF(1!$L10&gt;0,H10+1,""),1))))</f>
        <v>#VALUE!</v>
      </c>
      <c r="J10" s="111" t="e">
        <f>IF(I10="","",IF(I11=2,IF(I10&lt;28,IF(1!$L10&gt;0,I10+1,""),1),IF(OR(I11=4,I11=6,I11=9,I11=11),IF(I10&lt;30,IF(1!$L10&gt;0,I10+1,""),1),IF(I10&lt;31,IF(1!$L10&gt;0,I10+1,""),1))))</f>
        <v>#VALUE!</v>
      </c>
      <c r="K10" s="111" t="e">
        <f>IF(J10="","",IF(J11=2,IF(J10&lt;28,IF(1!$L10&gt;0,J10+1,""),1),IF(OR(J11=4,J11=6,J11=9,J11=11),IF(J10&lt;30,IF(1!$L10&gt;0,J10+1,""),1),IF(J10&lt;31,IF(1!$L10&gt;0,J10+1,""),1))))</f>
        <v>#VALUE!</v>
      </c>
      <c r="L10" s="111" t="e">
        <f>IF(K10="","",IF(K11=2,IF(K10&lt;28,IF(1!$L10&gt;0,K10+1,""),1),IF(OR(K11=4,K11=6,K11=9,K11=11),IF(K10&lt;30,IF(1!$L10&gt;0,K10+1,""),1),IF(K10&lt;31,IF(1!$L10&gt;0,K10+1,""),1))))</f>
        <v>#VALUE!</v>
      </c>
      <c r="M10" s="112" t="e">
        <f>IF(L10="","",IF(AND(OR(L11=4,L11=6,L11=9,L11=11),L10=30),"",IF(AND(OR(L11=1,L11=3,L11=5,L11=7,L11=8,L11=10,L11=12),L10=31),"",IF(L10&gt;E10,IF(L11=2,IF(L10&lt;28,IF($K10&gt;0,L10+1,""),1),IF(OR(L11=4,L11=6,L11=9,L11=11),IF(L10&lt;30,IF($K10&gt;0,L10+1,""),1),IF(L10&lt;31,IF($K10&gt;0,L10+1,""),1))),""))))</f>
        <v>#VALUE!</v>
      </c>
      <c r="N10" s="111" t="e">
        <f>IF(M10="","",IF(M11=2,IF(M10&lt;28,IF(1!$L10&gt;0,M10+1,""),1),IF(OR(M11=4,M11=6,M11=9,M11=11),IF(M10&lt;30,IF(1!$L10&gt;0,M10+1,""),1),IF(M10&lt;31,IF(1!$L10&gt;0,M10+1,""),1))))</f>
        <v>#VALUE!</v>
      </c>
      <c r="O10" s="111" t="e">
        <f>IF(N10="","",IF(N11=2,IF(N10&lt;28,IF(1!$L10&gt;0,N10+1,""),1),IF(OR(N11=4,N11=6,N11=9,N11=11),IF(N10&lt;30,IF(1!$L10&gt;0,N10+1,""),1),IF(N10&lt;31,IF(1!$L10&gt;0,N10+1,""),1))))</f>
        <v>#VALUE!</v>
      </c>
      <c r="P10" s="111" t="e">
        <f>IF(O10="","",IF(O11=2,IF(O10&lt;28,IF(1!$L10&gt;0,O10+1,""),1),IF(OR(O11=4,O11=6,O11=9,O11=11),IF(O10&lt;30,IF(1!$L10&gt;0,O10+1,""),1),IF(O10&lt;31,IF(1!$L10&gt;0,O10+1,""),1))))</f>
        <v>#VALUE!</v>
      </c>
      <c r="Q10" s="111" t="e">
        <f>IF(P10="","",IF(P11=2,IF(P10&lt;28,IF(1!$L10&gt;0,P10+1,""),1),IF(OR(P11=4,P11=6,P11=9,P11=11),IF(P10&lt;30,IF(1!$L10&gt;0,P10+1,""),1),IF(P10&lt;31,IF(1!$L10&gt;0,P10+1,""),1))))</f>
        <v>#VALUE!</v>
      </c>
      <c r="R10" s="111" t="e">
        <f>IF(Q10="","",IF(Q11=2,IF(Q10&lt;28,IF(1!$L10&gt;0,Q10+1,""),1),IF(OR(Q11=4,Q11=6,Q11=9,Q11=11),IF(Q10&lt;30,IF(1!$L10&gt;0,Q10+1,""),1),IF(Q10&lt;31,IF(1!$L10&gt;0,Q10+1,""),1))))</f>
        <v>#VALUE!</v>
      </c>
      <c r="S10" s="111" t="e">
        <f>IF(R10="","",IF(R11=2,IF(R10&lt;28,IF(1!$L10&gt;0,R10+1,""),1),IF(OR(R11=4,R11=6,R11=9,R11=11),IF(R10&lt;30,IF(1!$L10&gt;0,R10+1,""),1),IF(R10&lt;31,IF(1!$L10&gt;0,R10+1,""),1))))</f>
        <v>#VALUE!</v>
      </c>
      <c r="T10" s="112" t="e">
        <f>IF(S10="","",IF(AND(OR(S11=4,S11=6,S11=9,S11=11),S10=30),"",IF(AND(OR(S11=1,S11=3,S11=5,S11=7,S11=8,S11=10,S11=12),S10=31),"",IF(S10&gt;L10,IF(S11=2,IF(S10&lt;28,IF($K10&gt;0,S10+1,""),1),IF(OR(S11=4,S11=6,S11=9,S11=11),IF(S10&lt;30,IF($K10&gt;0,S10+1,""),1),IF(S10&lt;31,IF($K10&gt;0,S10+1,""),1))),""))))</f>
        <v>#VALUE!</v>
      </c>
      <c r="U10" s="111" t="e">
        <f>IF(T10="","",IF(T11=2,IF(T10&lt;28,IF(1!$L10&gt;0,T10+1,""),1),IF(OR(T11=4,T11=6,T11=9,T11=11),IF(T10&lt;30,IF(1!$L10&gt;0,T10+1,""),1),IF(T10&lt;31,IF(1!$L10&gt;0,T10+1,""),1))))</f>
        <v>#VALUE!</v>
      </c>
      <c r="V10" s="111" t="e">
        <f>IF(U10="","",IF(U11=2,IF(U10&lt;28,IF(1!$L10&gt;0,U10+1,""),1),IF(OR(U11=4,U11=6,U11=9,U11=11),IF(U10&lt;30,IF(1!$L10&gt;0,U10+1,""),1),IF(U10&lt;31,IF(1!$L10&gt;0,U10+1,""),1))))</f>
        <v>#VALUE!</v>
      </c>
      <c r="W10" s="111" t="e">
        <f>IF(V10="","",IF(V11=2,IF(V10&lt;28,IF(1!$L10&gt;0,V10+1,""),1),IF(OR(V11=4,V11=6,V11=9,V11=11),IF(V10&lt;30,IF(1!$L10&gt;0,V10+1,""),1),IF(V10&lt;31,IF(1!$L10&gt;0,V10+1,""),1))))</f>
        <v>#VALUE!</v>
      </c>
      <c r="X10" s="111" t="e">
        <f>IF(W10="","",IF(W11=2,IF(W10&lt;28,IF(1!$L10&gt;0,W10+1,""),1),IF(OR(W11=4,W11=6,W11=9,W11=11),IF(W10&lt;30,IF(1!$L10&gt;0,W10+1,""),1),IF(W10&lt;31,IF(1!$L10&gt;0,W10+1,""),1))))</f>
        <v>#VALUE!</v>
      </c>
      <c r="Y10" s="111" t="e">
        <f>IF(X10="","",IF(X11=2,IF(X10&lt;28,IF(1!$L10&gt;0,X10+1,""),1),IF(OR(X11=4,X11=6,X11=9,X11=11),IF(X10&lt;30,IF(1!$L10&gt;0,X10+1,""),1),IF(X10&lt;31,IF(1!$L10&gt;0,X10+1,""),1))))</f>
        <v>#VALUE!</v>
      </c>
      <c r="Z10" s="111" t="e">
        <f>IF(Y10="","",IF(Y11=2,IF(Y10&lt;28,IF(1!$L10&gt;0,Y10+1,""),1),IF(OR(Y11=4,Y11=6,Y11=9,Y11=11),IF(Y10&lt;30,IF(1!$L10&gt;0,Y10+1,""),1),IF(Y10&lt;31,IF(1!$L10&gt;0,Y10+1,""),1))))</f>
        <v>#VALUE!</v>
      </c>
      <c r="AA10" s="112" t="e">
        <f>IF(Z10="","",IF(AND(OR(Z11=4,Z11=6,Z11=9,Z11=11),Z10=30),"",IF(AND(OR(Z11=1,Z11=3,Z11=5,Z11=7,Z11=8,Z11=10,Z11=12),Z10=31),"",IF(Z10&gt;S10,IF(Z11=2,IF(Z10&lt;28,IF($K10&gt;0,Z10+1,""),1),IF(OR(Z11=4,Z11=6,Z11=9,Z11=11),IF(Z10&lt;30,IF($K10&gt;0,Z10+1,""),1),IF(Z10&lt;31,IF($K10&gt;0,Z10+1,""),1))),""))))</f>
        <v>#VALUE!</v>
      </c>
      <c r="AB10" s="111" t="e">
        <f>IF(AA10="","",IF(AA11=2,IF(AA10&lt;28,IF(1!$L10&gt;0,AA10+1,""),1),IF(OR(AA11=4,AA11=6,AA11=9,AA11=11),IF(AA10&lt;30,IF(1!$L10&gt;0,AA10+1,""),1),IF(AA10&lt;31,IF(1!$L10&gt;0,AA10+1,""),1))))</f>
        <v>#VALUE!</v>
      </c>
      <c r="AC10" s="111" t="e">
        <f>IF(AB10="","",IF(AB11=2,IF(AB10&lt;28,IF(1!$L10&gt;0,AB10+1,""),1),IF(OR(AB11=4,AB11=6,AB11=9,AB11=11),IF(AB10&lt;30,IF(1!$L10&gt;0,AB10+1,""),1),IF(AB10&lt;31,IF(1!$L10&gt;0,AB10+1,""),1))))</f>
        <v>#VALUE!</v>
      </c>
      <c r="AD10" s="111" t="e">
        <f>IF(AC10="","",IF(AC11=2,IF(AC10&lt;28,IF(1!$L10&gt;0,AC10+1,""),1),IF(OR(AC11=4,AC11=6,AC11=9,AC11=11),IF(AC10&lt;30,IF(1!$L10&gt;0,AC10+1,""),1),IF(AC10&lt;31,IF(1!$L10&gt;0,AC10+1,""),1))))</f>
        <v>#VALUE!</v>
      </c>
      <c r="AE10" s="111" t="e">
        <f>IF(AD10="","",IF(AD11=2,IF(AD10&lt;28,IF(1!$L10&gt;0,AD10+1,""),1),IF(OR(AD11=4,AD11=6,AD11=9,AD11=11),IF(AD10&lt;30,IF(1!$L10&gt;0,AD10+1,""),1),IF(AD10&lt;31,IF(1!$L10&gt;0,AD10+1,""),1))))</f>
        <v>#VALUE!</v>
      </c>
      <c r="AF10" s="111" t="e">
        <f>IF(AE10="","",IF(AE11=2,IF(AE10&lt;28,IF(1!$L10&gt;0,AE10+1,""),1),IF(OR(AE11=4,AE11=6,AE11=9,AE11=11),IF(AE10&lt;30,IF(1!$L10&gt;0,AE10+1,""),1),IF(AE10&lt;31,IF(1!$L10&gt;0,AE10+1,""),1))))</f>
        <v>#VALUE!</v>
      </c>
      <c r="AG10" s="111" t="e">
        <f>IF(AF10="","",IF(AF11=2,IF(AF10&lt;28,IF(1!$L10&gt;0,AF10+1,""),1),IF(OR(AF11=4,AF11=6,AF11=9,AF11=11),IF(AF10&lt;30,IF(1!$L10&gt;0,AF10+1,""),1),IF(AF10&lt;31,IF(1!$L10&gt;0,AF10+1,""),1))))</f>
        <v>#VALUE!</v>
      </c>
      <c r="AH10" s="112" t="e">
        <f>IF(AG10="","",IF(AND(OR(AG11=4,AG11=6,AG11=9,AG11=11),AG10=30),"",IF(AND(OR(AG11=1,AG11=3,AG11=5,AG11=7,AG11=8,AG11=10,AG11=12),AG10=31),"",IF(AG10&gt;Z10,IF(AG11=2,IF(AG10&lt;28,IF($K10&gt;0,AG10+1,""),1),IF(OR(AG11=4,AG11=6,AG11=9,AG11=11),IF(AG10&lt;30,IF($K10&gt;0,AG10+1,""),1),IF(AG10&lt;31,IF($K10&gt;0,AG10+1,""),1))),""))))</f>
        <v>#VALUE!</v>
      </c>
      <c r="AI10" s="111" t="e">
        <f>IF(AH10="","",IF(AH11=2,IF(AH10&lt;28,IF(1!$L10&gt;0,AH10+1,""),1),IF(OR(AH11=4,AH11=6,AH11=9,AH11=11),IF(AH10&lt;30,IF(1!$L10&gt;0,AH10+1,""),1),IF(AH10&lt;31,IF(1!$L10&gt;0,AH10+1,""),1))))</f>
        <v>#VALUE!</v>
      </c>
      <c r="AJ10" s="111" t="e">
        <f>IF(AI10="","",IF(AI11=2,IF(AI10&lt;28,IF(1!$L10&gt;0,AI10+1,""),1),IF(OR(AI11=4,AI11=6,AI11=9,AI11=11),IF(AI10&lt;30,IF(1!$L10&gt;0,AI10+1,""),1),IF(AI10&lt;31,IF(1!$L10&gt;0,AI10+1,""),1))))</f>
        <v>#VALUE!</v>
      </c>
      <c r="AK10" s="111" t="e">
        <f>IF(AJ10="","",IF(AJ11=2,IF(AJ10&lt;28,IF(1!$L10&gt;0,AJ10+1,""),1),IF(OR(AJ11=4,AJ11=6,AJ11=9,AJ11=11),IF(AJ10&lt;30,IF(1!$L10&gt;0,AJ10+1,""),1),IF(AJ10&lt;31,IF(1!$L10&gt;0,AJ10+1,""),1))))</f>
        <v>#VALUE!</v>
      </c>
      <c r="AL10" s="111" t="e">
        <f>IF(AK10="","",IF(AK11=2,IF(AK10&lt;28,IF(1!$L10&gt;0,AK10+1,""),1),IF(OR(AK11=4,AK11=6,AK11=9,AK11=11),IF(AK10&lt;30,IF(1!$L10&gt;0,AK10+1,""),1),IF(AK10&lt;31,IF(1!$L10&gt;0,AK10+1,""),1))))</f>
        <v>#VALUE!</v>
      </c>
      <c r="AM10" s="111" t="e">
        <f>IF(AL10="","",IF(AL11=2,IF(AL10&lt;28,IF(1!$L10&gt;0,AL10+1,""),1),IF(OR(AL11=4,AL11=6,AL11=9,AL11=11),IF(AL10&lt;30,IF(1!$L10&gt;0,AL10+1,""),1),IF(AL10&lt;31,IF(1!$L10&gt;0,AL10+1,""),1))))</f>
        <v>#VALUE!</v>
      </c>
      <c r="AN10" s="111" t="e">
        <f>IF(AM10="","",IF(AM11=2,IF(AM10&lt;28,IF(1!$L10&gt;0,AM10+1,""),1),IF(OR(AM11=4,AM11=6,AM11=9,AM11=11),IF(AM10&lt;30,IF(1!$L10&gt;0,AM10+1,""),1),IF(AM10&lt;31,IF(1!$L10&gt;0,AM10+1,""),1))))</f>
        <v>#VALUE!</v>
      </c>
      <c r="AO10" s="112" t="e">
        <f>IF(AN10="","",IF(AND(OR(AN11=4,AN11=6,AN11=9,AN11=11),AN10=30),"",IF(AND(OR(AN11=1,AN11=3,AN11=5,AN11=7,AN11=8,AN11=10,AN11=12),AN10=31),"",IF(AN10&gt;AG10,IF(AN11=2,IF(AN10&lt;28,IF($K10&gt;0,AN10+1,""),1),IF(OR(AN11=4,AN11=6,AN11=9,AN11=11),IF(AN10&lt;30,IF($K10&gt;0,AN10+1,""),1),IF(AN10&lt;31,IF($K10&gt;0,AN10+1,""),1))),""))))</f>
        <v>#VALUE!</v>
      </c>
      <c r="AP10" s="111" t="e">
        <f>IF(AO10="","",IF(AO11=2,IF(AO10&lt;28,IF(1!$L10&gt;0,AO10+1,""),1),IF(OR(AO11=4,AO11=6,AO11=9,AO11=11),IF(AO10&lt;30,IF(1!$L10&gt;0,AO10+1,""),1),IF(AO10&lt;31,IF(1!$L10&gt;0,AO10+1,""),1))))</f>
        <v>#VALUE!</v>
      </c>
      <c r="AQ10" s="111" t="e">
        <f>IF(AP10="","",IF(AP11=2,IF(AP10&lt;28,IF(1!$L10&gt;0,AP10+1,""),1),IF(OR(AP11=4,AP11=6,AP11=9,AP11=11),IF(AP10&lt;30,IF(1!$L10&gt;0,AP10+1,""),1),IF(AP10&lt;31,IF(1!$L10&gt;0,AP10+1,""),1))))</f>
        <v>#VALUE!</v>
      </c>
      <c r="AR10" s="111" t="e">
        <f>IF(AQ10="","",IF(AQ11=2,IF(AQ10&lt;28,IF(1!$L10&gt;0,AQ10+1,""),1),IF(OR(AQ11=4,AQ11=6,AQ11=9,AQ11=11),IF(AQ10&lt;30,IF(1!$L10&gt;0,AQ10+1,""),1),IF(AQ10&lt;31,IF(1!$L10&gt;0,AQ10+1,""),1))))</f>
        <v>#VALUE!</v>
      </c>
      <c r="AS10" s="111" t="e">
        <f>IF(AR10="","",IF(AR11=2,IF(AR10&lt;28,IF(1!$L10&gt;0,AR10+1,""),1),IF(OR(AR11=4,AR11=6,AR11=9,AR11=11),IF(AR10&lt;30,IF(1!$L10&gt;0,AR10+1,""),1),IF(AR10&lt;31,IF(1!$L10&gt;0,AR10+1,""),1))))</f>
        <v>#VALUE!</v>
      </c>
      <c r="AT10" s="111" t="e">
        <f>IF(AS10="","",IF(AS11=2,IF(AS10&lt;28,IF(1!$L10&gt;0,AS10+1,""),1),IF(OR(AS11=4,AS11=6,AS11=9,AS11=11),IF(AS10&lt;30,IF(1!$L10&gt;0,AS10+1,""),1),IF(AS10&lt;31,IF(1!$L10&gt;0,AS10+1,""),1))))</f>
        <v>#VALUE!</v>
      </c>
      <c r="AU10" s="111" t="e">
        <f>IF(AT10="","",IF(AT11=2,IF(AT10&lt;28,IF(1!$L10&gt;0,AT10+1,""),1),IF(OR(AT11=4,AT11=6,AT11=9,AT11=11),IF(AT10&lt;30,IF(1!$L10&gt;0,AT10+1,""),1),IF(AT10&lt;31,IF(1!$L10&gt;0,AT10+1,""),1))))</f>
        <v>#VALUE!</v>
      </c>
      <c r="AV10" s="57"/>
      <c r="AW10" s="351"/>
      <c r="AX10" s="352"/>
      <c r="AY10" s="352"/>
      <c r="AZ10" s="352"/>
      <c r="BA10" s="352"/>
      <c r="BB10" s="353"/>
      <c r="BC10" s="58"/>
    </row>
    <row r="11" spans="1:55" ht="12.75" customHeight="1" thickBot="1">
      <c r="A11" s="713"/>
      <c r="B11" s="427" t="s">
        <v>31</v>
      </c>
      <c r="C11" s="428"/>
      <c r="D11" s="428"/>
      <c r="E11" s="429"/>
      <c r="F11" s="113" t="e">
        <f>IF(F10="","",IF(3!M11="",IF(F10&gt;3!L10,3!L11,3!L11+1),IF(3!T11="",IF(F10&gt;3!S10,3!S11,3!S11+1),IF(3!AA10="",IF(F10&gt;3!Z10,3!Z11,3!Z11+1),IF(3!AH11="",IF(F10&gt;3!AG10,3!AG11,3!AG11+1),IF(3!AO11="",IF(F10&gt;3!AN10,3!AN11,3!AN11+1),3!AU11+1))))))</f>
        <v>#VALUE!</v>
      </c>
      <c r="G11" s="114" t="e">
        <f aca="true" t="shared" si="0" ref="G11:AU11">IF(G10="","",IF(F11&lt;&gt;"",IF(AND(F10=31,F11=12),1,IF(G10&gt;F10,F11,F11+1))))</f>
        <v>#VALUE!</v>
      </c>
      <c r="H11" s="114" t="e">
        <f t="shared" si="0"/>
        <v>#VALUE!</v>
      </c>
      <c r="I11" s="114" t="e">
        <f t="shared" si="0"/>
        <v>#VALUE!</v>
      </c>
      <c r="J11" s="114" t="e">
        <f t="shared" si="0"/>
        <v>#VALUE!</v>
      </c>
      <c r="K11" s="114" t="e">
        <f t="shared" si="0"/>
        <v>#VALUE!</v>
      </c>
      <c r="L11" s="114" t="e">
        <f t="shared" si="0"/>
        <v>#VALUE!</v>
      </c>
      <c r="M11" s="115" t="e">
        <f t="shared" si="0"/>
        <v>#VALUE!</v>
      </c>
      <c r="N11" s="114" t="e">
        <f t="shared" si="0"/>
        <v>#VALUE!</v>
      </c>
      <c r="O11" s="114" t="e">
        <f t="shared" si="0"/>
        <v>#VALUE!</v>
      </c>
      <c r="P11" s="114" t="e">
        <f t="shared" si="0"/>
        <v>#VALUE!</v>
      </c>
      <c r="Q11" s="114" t="e">
        <f t="shared" si="0"/>
        <v>#VALUE!</v>
      </c>
      <c r="R11" s="114" t="e">
        <f t="shared" si="0"/>
        <v>#VALUE!</v>
      </c>
      <c r="S11" s="116" t="e">
        <f t="shared" si="0"/>
        <v>#VALUE!</v>
      </c>
      <c r="T11" s="115" t="e">
        <f t="shared" si="0"/>
        <v>#VALUE!</v>
      </c>
      <c r="U11" s="114" t="e">
        <f t="shared" si="0"/>
        <v>#VALUE!</v>
      </c>
      <c r="V11" s="114" t="e">
        <f t="shared" si="0"/>
        <v>#VALUE!</v>
      </c>
      <c r="W11" s="114" t="e">
        <f t="shared" si="0"/>
        <v>#VALUE!</v>
      </c>
      <c r="X11" s="114" t="e">
        <f t="shared" si="0"/>
        <v>#VALUE!</v>
      </c>
      <c r="Y11" s="114" t="e">
        <f t="shared" si="0"/>
        <v>#VALUE!</v>
      </c>
      <c r="Z11" s="116" t="e">
        <f t="shared" si="0"/>
        <v>#VALUE!</v>
      </c>
      <c r="AA11" s="115" t="e">
        <f t="shared" si="0"/>
        <v>#VALUE!</v>
      </c>
      <c r="AB11" s="114" t="e">
        <f t="shared" si="0"/>
        <v>#VALUE!</v>
      </c>
      <c r="AC11" s="114" t="e">
        <f t="shared" si="0"/>
        <v>#VALUE!</v>
      </c>
      <c r="AD11" s="114" t="e">
        <f t="shared" si="0"/>
        <v>#VALUE!</v>
      </c>
      <c r="AE11" s="114" t="e">
        <f t="shared" si="0"/>
        <v>#VALUE!</v>
      </c>
      <c r="AF11" s="114" t="e">
        <f t="shared" si="0"/>
        <v>#VALUE!</v>
      </c>
      <c r="AG11" s="116" t="e">
        <f t="shared" si="0"/>
        <v>#VALUE!</v>
      </c>
      <c r="AH11" s="115" t="e">
        <f t="shared" si="0"/>
        <v>#VALUE!</v>
      </c>
      <c r="AI11" s="114" t="e">
        <f t="shared" si="0"/>
        <v>#VALUE!</v>
      </c>
      <c r="AJ11" s="114" t="e">
        <f t="shared" si="0"/>
        <v>#VALUE!</v>
      </c>
      <c r="AK11" s="114" t="e">
        <f t="shared" si="0"/>
        <v>#VALUE!</v>
      </c>
      <c r="AL11" s="114" t="e">
        <f t="shared" si="0"/>
        <v>#VALUE!</v>
      </c>
      <c r="AM11" s="114" t="e">
        <f t="shared" si="0"/>
        <v>#VALUE!</v>
      </c>
      <c r="AN11" s="116" t="e">
        <f t="shared" si="0"/>
        <v>#VALUE!</v>
      </c>
      <c r="AO11" s="115" t="e">
        <f t="shared" si="0"/>
        <v>#VALUE!</v>
      </c>
      <c r="AP11" s="114" t="e">
        <f t="shared" si="0"/>
        <v>#VALUE!</v>
      </c>
      <c r="AQ11" s="114" t="e">
        <f t="shared" si="0"/>
        <v>#VALUE!</v>
      </c>
      <c r="AR11" s="114" t="e">
        <f t="shared" si="0"/>
        <v>#VALUE!</v>
      </c>
      <c r="AS11" s="114" t="e">
        <f t="shared" si="0"/>
        <v>#VALUE!</v>
      </c>
      <c r="AT11" s="114" t="e">
        <f t="shared" si="0"/>
        <v>#VALUE!</v>
      </c>
      <c r="AU11" s="116" t="e">
        <f t="shared" si="0"/>
        <v>#VALUE!</v>
      </c>
      <c r="AV11" s="59"/>
      <c r="AW11" s="354">
        <f>IF(OR(MAX($F$12:$AU$15)&gt;1,MAX($F$19:$AU$24)&gt;1,MAX($F$26:$AU$49)&gt;1),0,IF(3!AW11&gt;0,IF(SUM(F16:AU16)&gt;0,(IF(F16=1,SUM(F12:L13),0)+IF(M16=1,SUM(M12:S13),0)+IF(T16=1,SUM(T12:Z13),0)+IF(AA16=1,SUM(AA12:AG13),0)+IF(AH16=1,SUM(AH12:AN13),0)+IF(AO16=1,SUM(AO12:AU13),0)+1!BD12+2!BD12+3!BD12)/(SUM(F16:AU16)+1!BD16+2!BD16+3!BD16),3!AW11),IF(SUM(F16:AU16)&gt;0,((IF(F16=1,SUM(F12:L13),0)+IF(M16=1,SUM(M12:S13),0)+IF(T16=1,SUM(T12:Z13),0)+IF(AA16=1,SUM(AA12:AG13),0)+IF(AH16=1,SUM(AH12:AN13),0)+IF(AO16=1,SUM(AO12:AU13),0))/SUM(F16:AU16)),3!AW11)))</f>
        <v>0</v>
      </c>
      <c r="AX11" s="355"/>
      <c r="AY11" s="355"/>
      <c r="AZ11" s="355"/>
      <c r="BA11" s="355"/>
      <c r="BB11" s="356"/>
      <c r="BC11" s="60"/>
    </row>
    <row r="12" spans="1:56" ht="12.75" customHeight="1" thickTop="1">
      <c r="A12" s="405" t="s">
        <v>34</v>
      </c>
      <c r="B12" s="406"/>
      <c r="C12" s="406"/>
      <c r="D12" s="406"/>
      <c r="E12" s="407"/>
      <c r="F12" s="17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21"/>
      <c r="T12" s="22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21"/>
      <c r="AH12" s="22"/>
      <c r="AI12" s="18"/>
      <c r="AJ12" s="18"/>
      <c r="AK12" s="18"/>
      <c r="AL12" s="18"/>
      <c r="AM12" s="18"/>
      <c r="AN12" s="19"/>
      <c r="AO12" s="20"/>
      <c r="AP12" s="18"/>
      <c r="AQ12" s="18"/>
      <c r="AR12" s="18"/>
      <c r="AS12" s="18"/>
      <c r="AT12" s="18"/>
      <c r="AU12" s="21"/>
      <c r="AV12" s="15" t="s">
        <v>50</v>
      </c>
      <c r="AW12" s="73"/>
      <c r="AX12" s="74"/>
      <c r="AY12" s="74"/>
      <c r="AZ12" s="714">
        <f>IF(OR(MAX($F$12:$AU$15)&gt;1,MAX($F$19:$AU$24)&gt;1,MAX($F$26:$AU$49)&gt;1),0,SUM(F12:AU12))</f>
        <v>0</v>
      </c>
      <c r="BA12" s="715"/>
      <c r="BB12" s="432">
        <f>SUM(F12:AU12)+3!BB12</f>
        <v>0</v>
      </c>
      <c r="BC12" s="433"/>
      <c r="BD12" s="127">
        <f>IF(F16=1,SUM(F12:L13),0)+IF(M16=1,SUM(M12:S13),0)+IF(T16=1,SUM(T12:Z13),0)+IF(AA16=1,SUM(AA12:AG13),0)+IF(AH16=1,SUM(AH12:AN13),0)+IF(AO16=1,SUM(AO12:AU13),0)</f>
        <v>0</v>
      </c>
    </row>
    <row r="13" spans="1:56" ht="12.75" customHeight="1" thickBot="1">
      <c r="A13" s="677" t="s">
        <v>35</v>
      </c>
      <c r="B13" s="678"/>
      <c r="C13" s="678"/>
      <c r="D13" s="678"/>
      <c r="E13" s="679"/>
      <c r="F13" s="23"/>
      <c r="G13" s="24"/>
      <c r="H13" s="24"/>
      <c r="I13" s="24"/>
      <c r="J13" s="24"/>
      <c r="K13" s="24"/>
      <c r="L13" s="25"/>
      <c r="M13" s="26"/>
      <c r="N13" s="24"/>
      <c r="O13" s="24"/>
      <c r="P13" s="24"/>
      <c r="Q13" s="24"/>
      <c r="R13" s="24"/>
      <c r="S13" s="27"/>
      <c r="T13" s="28"/>
      <c r="U13" s="24"/>
      <c r="V13" s="24"/>
      <c r="W13" s="24"/>
      <c r="X13" s="24"/>
      <c r="Y13" s="24"/>
      <c r="Z13" s="25"/>
      <c r="AA13" s="26"/>
      <c r="AB13" s="24"/>
      <c r="AC13" s="24"/>
      <c r="AD13" s="24"/>
      <c r="AE13" s="24"/>
      <c r="AF13" s="24"/>
      <c r="AG13" s="27"/>
      <c r="AH13" s="28"/>
      <c r="AI13" s="24"/>
      <c r="AJ13" s="24"/>
      <c r="AK13" s="24"/>
      <c r="AL13" s="24"/>
      <c r="AM13" s="24"/>
      <c r="AN13" s="25"/>
      <c r="AO13" s="26"/>
      <c r="AP13" s="24"/>
      <c r="AQ13" s="24"/>
      <c r="AR13" s="24"/>
      <c r="AS13" s="24"/>
      <c r="AT13" s="24"/>
      <c r="AU13" s="27"/>
      <c r="AV13" s="61" t="s">
        <v>51</v>
      </c>
      <c r="AW13" s="75"/>
      <c r="AX13" s="75"/>
      <c r="AY13" s="75"/>
      <c r="AZ13" s="707">
        <f>IF(OR(MAX($F$12:$AU$15)&gt;1,MAX($F$19:$AU$24)&gt;1,MAX($F$26:$AU$49)&gt;1),0,SUM(F13:AU13))</f>
        <v>0</v>
      </c>
      <c r="BA13" s="708"/>
      <c r="BB13" s="440">
        <f>SUM(F13:AU13)+3!BB13</f>
        <v>0</v>
      </c>
      <c r="BC13" s="441"/>
      <c r="BD13" s="127"/>
    </row>
    <row r="14" spans="1:56" ht="13.5" thickBot="1" thickTop="1">
      <c r="A14" s="357" t="s">
        <v>80</v>
      </c>
      <c r="B14" s="358"/>
      <c r="C14" s="358"/>
      <c r="D14" s="358"/>
      <c r="E14" s="522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30"/>
      <c r="R14" s="30"/>
      <c r="S14" s="33"/>
      <c r="T14" s="34"/>
      <c r="U14" s="30"/>
      <c r="V14" s="30"/>
      <c r="W14" s="30"/>
      <c r="X14" s="30"/>
      <c r="Y14" s="30"/>
      <c r="Z14" s="31"/>
      <c r="AA14" s="32"/>
      <c r="AB14" s="30"/>
      <c r="AC14" s="30"/>
      <c r="AD14" s="30"/>
      <c r="AE14" s="30"/>
      <c r="AF14" s="30"/>
      <c r="AG14" s="33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9"/>
      <c r="AV14" s="16" t="s">
        <v>81</v>
      </c>
      <c r="AW14" s="76"/>
      <c r="AX14" s="76"/>
      <c r="AY14" s="76"/>
      <c r="AZ14" s="709">
        <f>IF(OR(MAX($F$12:$AU$15)&gt;1,MAX($F$19:$AU$24)&gt;1,MAX($F$26:$AU$49)&gt;1),0,SUM(F14:AU14))</f>
        <v>0</v>
      </c>
      <c r="BA14" s="710"/>
      <c r="BB14" s="430">
        <f>SUM(F14:AU14)+3!BB14</f>
        <v>0</v>
      </c>
      <c r="BC14" s="431"/>
      <c r="BD14" s="127"/>
    </row>
    <row r="15" spans="1:56" ht="13.5" thickBot="1" thickTop="1">
      <c r="A15" s="357" t="s">
        <v>106</v>
      </c>
      <c r="B15" s="358"/>
      <c r="C15" s="358"/>
      <c r="D15" s="358"/>
      <c r="E15" s="52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30"/>
      <c r="R15" s="30"/>
      <c r="S15" s="33"/>
      <c r="T15" s="34"/>
      <c r="U15" s="30"/>
      <c r="V15" s="30"/>
      <c r="W15" s="30"/>
      <c r="X15" s="30"/>
      <c r="Y15" s="30"/>
      <c r="Z15" s="31"/>
      <c r="AA15" s="32"/>
      <c r="AB15" s="30"/>
      <c r="AC15" s="30"/>
      <c r="AD15" s="30"/>
      <c r="AE15" s="30"/>
      <c r="AF15" s="30"/>
      <c r="AG15" s="33"/>
      <c r="AH15" s="35"/>
      <c r="AI15" s="36"/>
      <c r="AJ15" s="36"/>
      <c r="AK15" s="36"/>
      <c r="AL15" s="36"/>
      <c r="AM15" s="36"/>
      <c r="AN15" s="37"/>
      <c r="AO15" s="38"/>
      <c r="AP15" s="36"/>
      <c r="AQ15" s="36"/>
      <c r="AR15" s="36"/>
      <c r="AS15" s="36"/>
      <c r="AT15" s="36"/>
      <c r="AU15" s="39"/>
      <c r="AV15" s="16" t="s">
        <v>111</v>
      </c>
      <c r="AW15" s="76"/>
      <c r="AX15" s="76"/>
      <c r="AY15" s="76"/>
      <c r="AZ15" s="709">
        <f>IF(OR(MAX($F$12:$AU$15)&gt;1,MAX($F$19:$AU$24)&gt;1,MAX($F$26:$AU$49)&gt;1),0,SUM(F15:AU15))</f>
        <v>0</v>
      </c>
      <c r="BA15" s="710"/>
      <c r="BB15" s="430">
        <f>SUM(F15:AU15)+3!BB15</f>
        <v>0</v>
      </c>
      <c r="BC15" s="431"/>
      <c r="BD15" s="127"/>
    </row>
    <row r="16" spans="1:56" ht="13.5" thickBot="1" thickTop="1">
      <c r="A16" s="357" t="s">
        <v>44</v>
      </c>
      <c r="B16" s="358"/>
      <c r="C16" s="358"/>
      <c r="D16" s="358"/>
      <c r="E16" s="522"/>
      <c r="F16" s="718">
        <f>IF(SUM(F12:L15)&lt;&gt;0,1,"")</f>
      </c>
      <c r="G16" s="704"/>
      <c r="H16" s="704"/>
      <c r="I16" s="704"/>
      <c r="J16" s="704"/>
      <c r="K16" s="704"/>
      <c r="L16" s="704"/>
      <c r="M16" s="704">
        <f>IF(SUM(M12:S15)&lt;&gt;0,1,"")</f>
      </c>
      <c r="N16" s="704"/>
      <c r="O16" s="704"/>
      <c r="P16" s="704"/>
      <c r="Q16" s="704"/>
      <c r="R16" s="704"/>
      <c r="S16" s="704"/>
      <c r="T16" s="704">
        <f>IF(SUM(T12:Z15)&lt;&gt;0,1,"")</f>
      </c>
      <c r="U16" s="704"/>
      <c r="V16" s="704"/>
      <c r="W16" s="704"/>
      <c r="X16" s="704"/>
      <c r="Y16" s="704"/>
      <c r="Z16" s="704"/>
      <c r="AA16" s="704">
        <f>IF(SUM(AA12:AG15)&lt;&gt;0,1,"")</f>
      </c>
      <c r="AB16" s="704"/>
      <c r="AC16" s="704"/>
      <c r="AD16" s="704"/>
      <c r="AE16" s="704"/>
      <c r="AF16" s="704"/>
      <c r="AG16" s="704"/>
      <c r="AH16" s="704">
        <f>IF(SUM(AH12:AN15)&lt;&gt;0,1,"")</f>
      </c>
      <c r="AI16" s="704"/>
      <c r="AJ16" s="704"/>
      <c r="AK16" s="704"/>
      <c r="AL16" s="704"/>
      <c r="AM16" s="704"/>
      <c r="AN16" s="704"/>
      <c r="AO16" s="704">
        <f>IF(SUM(AO12:AU15)&lt;&gt;0,1,"")</f>
      </c>
      <c r="AP16" s="704"/>
      <c r="AQ16" s="704"/>
      <c r="AR16" s="704"/>
      <c r="AS16" s="704"/>
      <c r="AT16" s="704"/>
      <c r="AU16" s="704"/>
      <c r="AV16" s="62"/>
      <c r="AW16" s="63"/>
      <c r="AX16" s="63"/>
      <c r="AY16" s="63"/>
      <c r="AZ16" s="63"/>
      <c r="BA16" s="64"/>
      <c r="BB16" s="65"/>
      <c r="BC16" s="66"/>
      <c r="BD16" s="127">
        <f>SUM(F16:AU16)</f>
        <v>0</v>
      </c>
    </row>
    <row r="17" spans="1:55" s="67" customFormat="1" ht="12.75" customHeight="1" thickTop="1">
      <c r="A17" s="533" t="s">
        <v>130</v>
      </c>
      <c r="B17" s="337" t="s">
        <v>131</v>
      </c>
      <c r="C17" s="335" t="s">
        <v>18</v>
      </c>
      <c r="D17" s="705" t="s">
        <v>163</v>
      </c>
      <c r="E17" s="573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336"/>
      <c r="C18" s="330"/>
      <c r="D18" s="706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55">
        <f>IF(1!B19&lt;&gt;"",1!B19,"")</f>
      </c>
      <c r="B19" s="97">
        <f>IF(1!C19&lt;&gt;"",1!C19,"")</f>
      </c>
      <c r="C19" s="156">
        <f>IF(1!D19&lt;&gt;"",1!D19,"")</f>
      </c>
      <c r="D19" s="156">
        <f>IF(1!E19&lt;&gt;"",1!E19,"")</f>
      </c>
      <c r="E19" s="78">
        <f>3!BB19</f>
        <v>0</v>
      </c>
      <c r="F19" s="12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529">
        <f>IF(OR(MAX($F$12:$AU$15)&gt;1,MAX($F$19:$AU$24)&gt;1,MAX($F$26:$AU$49)&gt;1),0,SUMPRODUCT(F$12:AU$12,F19:AU19)+SUMPRODUCT(F$13:AU$13,F19:AU19)+3!AV19)</f>
        <v>0</v>
      </c>
      <c r="AW19" s="614"/>
      <c r="AX19" s="492">
        <f>IF(OR(MAX($F$12:$AU$15)&gt;1,MAX($F$19:$AU$24)&gt;1,MAX($F$26:$AU$49)&gt;1),0,SUMPRODUCT(F$14:AU$14,F19:AU19)+3!AX19)</f>
        <v>0</v>
      </c>
      <c r="AY19" s="492"/>
      <c r="AZ19" s="719">
        <f>IF(OR(MAX($F$12:$AU$15)&gt;1,MAX($F$19:$AU$24)&gt;1,MAX($F$26:$AU$49)&gt;1),0,SUMPRODUCT(F$15:AU$15,F19:AU19)+3!AZ19)</f>
        <v>0</v>
      </c>
      <c r="BA19" s="703"/>
      <c r="BB19" s="702">
        <f aca="true" t="shared" si="1" ref="BB19:BB24">SUM(AV19:BA19)</f>
        <v>0</v>
      </c>
      <c r="BC19" s="703"/>
    </row>
    <row r="20" spans="1:55" ht="12.75" customHeight="1">
      <c r="A20" s="96">
        <f>IF(1!B20&lt;&gt;"",1!B20,"")</f>
      </c>
      <c r="B20" s="97">
        <f>IF(1!C20&lt;&gt;"",1!C20,"")</f>
      </c>
      <c r="C20" s="77">
        <f>IF(1!D20&lt;&gt;"",1!D20,"")</f>
      </c>
      <c r="D20" s="77">
        <f>IF(1!E20&lt;&gt;"",1!E20,"")</f>
      </c>
      <c r="E20" s="78">
        <f>3!BB20</f>
        <v>0</v>
      </c>
      <c r="F20" s="8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47">
        <f>IF(OR(MAX($F$12:$AU$15)&gt;1,MAX($F$19:$AU$24)&gt;1,MAX($F$26:$AU$49)&gt;1),0,SUMPRODUCT(F$12:AU$12,F20:AU20)+SUMPRODUCT(F$13:AU$13,F20:AU20)+3!AV20)</f>
        <v>0</v>
      </c>
      <c r="AW20" s="446"/>
      <c r="AX20" s="448">
        <f>IF(OR(MAX($F$12:$AU$15)&gt;1,MAX($F$19:$AU$24)&gt;1,MAX($F$26:$AU$49)&gt;1),0,SUMPRODUCT(F$14:AU$14,F20:AU20)+3!AX20)</f>
        <v>0</v>
      </c>
      <c r="AY20" s="448"/>
      <c r="AZ20" s="448">
        <f>IF(OR(MAX($F$12:$AU$15)&gt;1,MAX($F$19:$AU$24)&gt;1,MAX($F$26:$AU$49)&gt;1),0,SUMPRODUCT(F$15:AU$15,F20:AU20)+3!AZ20)</f>
        <v>0</v>
      </c>
      <c r="BA20" s="451"/>
      <c r="BB20" s="447">
        <f t="shared" si="1"/>
        <v>0</v>
      </c>
      <c r="BC20" s="451"/>
    </row>
    <row r="21" spans="1:55" ht="12.75" customHeight="1">
      <c r="A21" s="96">
        <f>IF(1!B21&lt;&gt;"",1!B21,"")</f>
      </c>
      <c r="B21" s="97">
        <f>IF(1!C21&lt;&gt;"",1!C21,"")</f>
      </c>
      <c r="C21" s="77">
        <f>IF(1!D21&lt;&gt;"",1!D21,"")</f>
      </c>
      <c r="D21" s="77">
        <f>IF(1!E21&lt;&gt;"",1!E21,"")</f>
      </c>
      <c r="E21" s="78">
        <f>3!BB21</f>
        <v>0</v>
      </c>
      <c r="F21" s="8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47">
        <f>IF(OR(MAX($F$12:$AU$15)&gt;1,MAX($F$19:$AU$24)&gt;1,MAX($F$26:$AU$49)&gt;1),0,SUMPRODUCT(F$12:AU$12,F21:AU21)+SUMPRODUCT(F$13:AU$13,F21:AU21)+3!AV21)</f>
        <v>0</v>
      </c>
      <c r="AW21" s="446"/>
      <c r="AX21" s="448">
        <f>IF(OR(MAX($F$12:$AU$15)&gt;1,MAX($F$19:$AU$24)&gt;1,MAX($F$26:$AU$49)&gt;1),0,SUMPRODUCT(F$14:AU$14,F21:AU21)+3!AX21)</f>
        <v>0</v>
      </c>
      <c r="AY21" s="448"/>
      <c r="AZ21" s="448">
        <f>IF(OR(MAX($F$12:$AU$15)&gt;1,MAX($F$19:$AU$24)&gt;1,MAX($F$26:$AU$49)&gt;1),0,SUMPRODUCT(F$15:AU$15,F21:AU21)+3!AZ21)</f>
        <v>0</v>
      </c>
      <c r="BA21" s="451"/>
      <c r="BB21" s="447">
        <f t="shared" si="1"/>
        <v>0</v>
      </c>
      <c r="BC21" s="451"/>
    </row>
    <row r="22" spans="1:55" ht="12.75" customHeight="1">
      <c r="A22" s="96">
        <f>IF(1!B22&lt;&gt;"",1!B22,"")</f>
      </c>
      <c r="B22" s="97">
        <f>IF(1!C22&lt;&gt;"",1!C22,"")</f>
      </c>
      <c r="C22" s="77">
        <f>IF(1!D22&lt;&gt;"",1!D22,"")</f>
      </c>
      <c r="D22" s="77">
        <f>IF(1!E22&lt;&gt;"",1!E22,"")</f>
      </c>
      <c r="E22" s="78">
        <f>3!BB22</f>
        <v>0</v>
      </c>
      <c r="F22" s="81"/>
      <c r="G22" s="42"/>
      <c r="H22" s="42"/>
      <c r="I22" s="42"/>
      <c r="J22" s="42"/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47">
        <f>IF(OR(MAX($F$12:$AU$15)&gt;1,MAX($F$19:$AU$24)&gt;1,MAX($F$26:$AU$49)&gt;1),0,SUMPRODUCT(F$12:AU$12,F22:AU22)+SUMPRODUCT(F$13:AU$13,F22:AU22)+3!AV22)</f>
        <v>0</v>
      </c>
      <c r="AW22" s="446"/>
      <c r="AX22" s="448">
        <f>IF(OR(MAX($F$12:$AU$15)&gt;1,MAX($F$19:$AU$24)&gt;1,MAX($F$26:$AU$49)&gt;1),0,SUMPRODUCT(F$14:AU$14,F22:AU22)+3!AX22)</f>
        <v>0</v>
      </c>
      <c r="AY22" s="448"/>
      <c r="AZ22" s="448">
        <f>IF(OR(MAX($F$12:$AU$15)&gt;1,MAX($F$19:$AU$24)&gt;1,MAX($F$26:$AU$49)&gt;1),0,SUMPRODUCT(F$15:AU$15,F22:AU22)+3!AZ22)</f>
        <v>0</v>
      </c>
      <c r="BA22" s="451"/>
      <c r="BB22" s="447">
        <f t="shared" si="1"/>
        <v>0</v>
      </c>
      <c r="BC22" s="451"/>
    </row>
    <row r="23" spans="1:55" ht="12.75" customHeight="1">
      <c r="A23" s="96">
        <f>IF(1!B23&lt;&gt;"",1!B23,"")</f>
      </c>
      <c r="B23" s="97">
        <f>IF(1!C23&lt;&gt;"",1!C23,"")</f>
      </c>
      <c r="C23" s="77">
        <f>IF(1!D23&lt;&gt;"",1!D23,"")</f>
      </c>
      <c r="D23" s="77">
        <f>IF(1!E23&lt;&gt;"",1!E23,"")</f>
      </c>
      <c r="E23" s="78">
        <f>3!BB23</f>
        <v>0</v>
      </c>
      <c r="F23" s="81"/>
      <c r="G23" s="42"/>
      <c r="H23" s="42"/>
      <c r="I23" s="42"/>
      <c r="J23" s="42"/>
      <c r="K23" s="42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47">
        <f>IF(OR(MAX($F$12:$AU$15)&gt;1,MAX($F$19:$AU$24)&gt;1,MAX($F$26:$AU$49)&gt;1),0,SUMPRODUCT(F$12:AU$12,F23:AU23)+SUMPRODUCT(F$13:AU$13,F23:AU23)+3!AV23)</f>
        <v>0</v>
      </c>
      <c r="AW23" s="446"/>
      <c r="AX23" s="448">
        <f>IF(OR(MAX($F$12:$AU$15)&gt;1,MAX($F$19:$AU$24)&gt;1,MAX($F$26:$AU$49)&gt;1),0,SUMPRODUCT(F$14:AU$14,F23:AU23)+3!AX23)</f>
        <v>0</v>
      </c>
      <c r="AY23" s="448"/>
      <c r="AZ23" s="448">
        <f>IF(OR(MAX($F$12:$AU$15)&gt;1,MAX($F$19:$AU$24)&gt;1,MAX($F$26:$AU$49)&gt;1),0,SUMPRODUCT(F$15:AU$15,F23:AU23)+3!AZ23)</f>
        <v>0</v>
      </c>
      <c r="BA23" s="451"/>
      <c r="BB23" s="447">
        <f t="shared" si="1"/>
        <v>0</v>
      </c>
      <c r="BC23" s="451"/>
    </row>
    <row r="24" spans="1:55" ht="12.75" customHeight="1" thickBot="1">
      <c r="A24" s="96">
        <f>IF(1!B24&lt;&gt;"",1!B24,"")</f>
      </c>
      <c r="B24" s="97">
        <f>IF(1!C24&lt;&gt;"",1!C24,"")</f>
      </c>
      <c r="C24" s="77">
        <f>IF(1!D24&lt;&gt;"",1!D24,"")</f>
      </c>
      <c r="D24" s="77">
        <f>IF(1!E24&lt;&gt;"",1!E24,"")</f>
      </c>
      <c r="E24" s="78">
        <f>3!BB24</f>
        <v>0</v>
      </c>
      <c r="F24" s="81"/>
      <c r="G24" s="42"/>
      <c r="H24" s="42"/>
      <c r="I24" s="42"/>
      <c r="J24" s="42"/>
      <c r="K24" s="42"/>
      <c r="L24" s="4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9">
        <f>IF(OR(MAX($F$12:$AU$15)&gt;1,MAX($F$19:$AU$24)&gt;1,MAX($F$26:$AU$49)&gt;1),0,SUMPRODUCT(F$12:AU$12,F24:AU24)+SUMPRODUCT(F$13:AU$13,F24:AU24)+3!AV24)</f>
        <v>0</v>
      </c>
      <c r="AW24" s="607"/>
      <c r="AX24" s="480">
        <f>IF(OR(MAX($F$12:$AU$15)&gt;1,MAX($F$19:$AU$24)&gt;1,MAX($F$26:$AU$49)&gt;1),0,SUMPRODUCT(F$14:AU$14,F24:AU24)+3!AX24)</f>
        <v>0</v>
      </c>
      <c r="AY24" s="480"/>
      <c r="AZ24" s="480">
        <f>IF(OR(MAX($F$12:$AU$15)&gt;1,MAX($F$19:$AU$24)&gt;1,MAX($F$26:$AU$49)&gt;1),0,SUMPRODUCT(F$15:AU$15,F24:AU24)+3!AZ24)</f>
        <v>0</v>
      </c>
      <c r="BA24" s="450"/>
      <c r="BB24" s="449">
        <f t="shared" si="1"/>
        <v>0</v>
      </c>
      <c r="BC24" s="450"/>
    </row>
    <row r="25" spans="1:57" ht="12.75" customHeight="1" thickBot="1" thickTop="1">
      <c r="A25" s="711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623"/>
      <c r="AW25" s="624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70" t="s">
        <v>189</v>
      </c>
      <c r="BE25" s="127"/>
    </row>
    <row r="26" spans="1:57" ht="12.75" customHeight="1" thickTop="1">
      <c r="A26" s="99">
        <f>IF(1!B26&lt;&gt;"",1!B26,"")</f>
      </c>
      <c r="B26" s="100">
        <f>IF(1!C26&lt;&gt;"",1!C26,"")</f>
      </c>
      <c r="C26" s="77">
        <f>IF(1!D26&lt;&gt;"",1!D26,"")</f>
      </c>
      <c r="D26" s="77">
        <f>IF(1!E26&lt;&gt;"",1!E26,"")</f>
      </c>
      <c r="E26" s="78">
        <f>3!AV26</f>
        <v>0</v>
      </c>
      <c r="F26" s="82"/>
      <c r="G26" s="45"/>
      <c r="H26" s="45"/>
      <c r="I26" s="45"/>
      <c r="J26" s="45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8"/>
      <c r="AF26" s="18"/>
      <c r="AG26" s="18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64">
        <f>IF(OR(MAX($F$12:$AU$15)&gt;1,MAX($F$19:$AU$24)&gt;1,MAX($F$26:$AU$49)&gt;1),0,E26+SUMPRODUCT(F$12:AU$12,F26:AU26)+SUMPRODUCT(F$13:AU$13,F26:AU26)+SUMPRODUCT(F$14:AU$14,F26:AU26)+SUMPRODUCT(F$15:AU$15,F26:AU26))</f>
        <v>0</v>
      </c>
      <c r="AW26" s="465"/>
      <c r="AX26" s="468">
        <f>IF(BE26&gt;0,(100/($BB$12+$BB$13+$BB$15+$BE$52))*(AV26-BD26+$BE$52),IF(SUM($BB$12:$BC$15)&gt;0,(100/($BB$12+$BB$13+$BB$15))*(AV26),0))</f>
        <v>0</v>
      </c>
      <c r="AY26" s="469"/>
      <c r="AZ26" s="458">
        <f aca="true" t="shared" si="2" ref="AZ26:AZ49">IF(AND(AX26&gt;50,C26="K"),1,0)</f>
        <v>0</v>
      </c>
      <c r="BA26" s="459"/>
      <c r="BB26" s="458">
        <f aca="true" t="shared" si="3" ref="BB26:BB49">IF(AND(AX26&gt;50,C26="M"),1,0)</f>
        <v>0</v>
      </c>
      <c r="BC26" s="460"/>
      <c r="BD26" s="127">
        <f>SUMPRODUCT(F$14:AU$14,F26:AU26)+3!BD26</f>
        <v>0</v>
      </c>
      <c r="BE26" s="127">
        <f>IF(OR(1!BD26&gt;0,BD26&gt;0),BD26,0)</f>
        <v>0</v>
      </c>
    </row>
    <row r="27" spans="1:57" ht="12.75" customHeight="1">
      <c r="A27" s="96">
        <f>IF(1!B27&lt;&gt;"",1!B27,"")</f>
      </c>
      <c r="B27" s="98">
        <f>IF(1!C27&lt;&gt;"",1!C27,"")</f>
      </c>
      <c r="C27" s="77">
        <f>IF(1!D27&lt;&gt;"",1!D27,"")</f>
      </c>
      <c r="D27" s="77">
        <f>IF(1!E27&lt;&gt;"",1!E27,"")</f>
      </c>
      <c r="E27" s="78">
        <f>3!AV27</f>
        <v>0</v>
      </c>
      <c r="F27" s="8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4">
        <f aca="true" t="shared" si="4" ref="AV27:AV49">IF(OR(MAX($F$12:$AU$15)&gt;1,MAX($F$19:$AU$24)&gt;1,MAX($F$26:$AU$49)&gt;1),0,E27+SUMPRODUCT(F$12:AU$12,F27:AU27)+SUMPRODUCT(F$13:AU$13,F27:AU27)+SUMPRODUCT(F$14:AU$14,F27:AU27)+SUMPRODUCT(F$15:AU$15,F27:AU27))</f>
        <v>0</v>
      </c>
      <c r="AW27" s="465"/>
      <c r="AX27" s="468">
        <f aca="true" t="shared" si="5" ref="AX27:AX49">IF(BE27&gt;0,(100/($BB$12+$BB$13+$BB$15+$BE$52))*(AV27-BD27+$BE$52),IF(SUM($BB$12:$BC$15)&gt;0,(100/($BB$12+$BB$13+$BB$15))*(AV27),0))</f>
        <v>0</v>
      </c>
      <c r="AY27" s="469"/>
      <c r="AZ27" s="458">
        <f t="shared" si="2"/>
        <v>0</v>
      </c>
      <c r="BA27" s="459"/>
      <c r="BB27" s="453">
        <f t="shared" si="3"/>
        <v>0</v>
      </c>
      <c r="BC27" s="454"/>
      <c r="BD27" s="127">
        <f>SUMPRODUCT(F$14:AU$14,F27:AU27)+3!BD27</f>
        <v>0</v>
      </c>
      <c r="BE27" s="127">
        <f>IF(OR(1!BD27&gt;0,BD27&gt;0),BD27,0)</f>
        <v>0</v>
      </c>
    </row>
    <row r="28" spans="1:57" ht="12.75" customHeight="1">
      <c r="A28" s="96">
        <f>IF(1!B28&lt;&gt;"",1!B28,"")</f>
      </c>
      <c r="B28" s="98">
        <f>IF(1!C28&lt;&gt;"",1!C28,"")</f>
      </c>
      <c r="C28" s="77">
        <f>IF(1!D28&lt;&gt;"",1!D28,"")</f>
      </c>
      <c r="D28" s="77">
        <f>IF(1!E28&lt;&gt;"",1!E28,"")</f>
      </c>
      <c r="E28" s="78">
        <f>3!AV28</f>
        <v>0</v>
      </c>
      <c r="F28" s="8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4">
        <f t="shared" si="4"/>
        <v>0</v>
      </c>
      <c r="AW28" s="465"/>
      <c r="AX28" s="468">
        <f>IF(BE28&gt;0,(100/($BB$12+$BB$13+$BB$15+$BE$52))*(AV28-BD28+$BE$52),IF(SUM($BB$12:$BC$15)&gt;0,(100/($BB$12+$BB$13+$BB$15))*(AV28),0))</f>
        <v>0</v>
      </c>
      <c r="AY28" s="469"/>
      <c r="AZ28" s="458">
        <f t="shared" si="2"/>
        <v>0</v>
      </c>
      <c r="BA28" s="459"/>
      <c r="BB28" s="453">
        <f t="shared" si="3"/>
        <v>0</v>
      </c>
      <c r="BC28" s="454"/>
      <c r="BD28" s="127">
        <f>SUMPRODUCT(F$14:AU$14,F28:AU28)+3!BD28</f>
        <v>0</v>
      </c>
      <c r="BE28" s="127">
        <f>IF(OR(1!BD28&gt;0,BD28&gt;0),BD28,0)</f>
        <v>0</v>
      </c>
    </row>
    <row r="29" spans="1:57" ht="12.75" customHeight="1">
      <c r="A29" s="96">
        <f>IF(1!B29&lt;&gt;"",1!B29,"")</f>
      </c>
      <c r="B29" s="98">
        <f>IF(1!C29&lt;&gt;"",1!C29,"")</f>
      </c>
      <c r="C29" s="77">
        <f>IF(1!D29&lt;&gt;"",1!D29,"")</f>
      </c>
      <c r="D29" s="77">
        <f>IF(1!E29&lt;&gt;"",1!E29,"")</f>
      </c>
      <c r="E29" s="78">
        <f>3!AV29</f>
        <v>0</v>
      </c>
      <c r="F29" s="8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2"/>
      <c r="R29" s="45"/>
      <c r="S29" s="42"/>
      <c r="T29" s="42"/>
      <c r="U29" s="42"/>
      <c r="V29" s="42"/>
      <c r="W29" s="42"/>
      <c r="X29" s="42"/>
      <c r="Y29" s="42"/>
      <c r="Z29" s="45"/>
      <c r="AA29" s="42"/>
      <c r="AB29" s="42"/>
      <c r="AC29" s="42"/>
      <c r="AD29" s="42"/>
      <c r="AE29" s="45"/>
      <c r="AF29" s="45"/>
      <c r="AG29" s="45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64">
        <f t="shared" si="4"/>
        <v>0</v>
      </c>
      <c r="AW29" s="465"/>
      <c r="AX29" s="468">
        <f t="shared" si="5"/>
        <v>0</v>
      </c>
      <c r="AY29" s="469"/>
      <c r="AZ29" s="458">
        <f t="shared" si="2"/>
        <v>0</v>
      </c>
      <c r="BA29" s="459"/>
      <c r="BB29" s="453">
        <f t="shared" si="3"/>
        <v>0</v>
      </c>
      <c r="BC29" s="454"/>
      <c r="BD29" s="127">
        <f>SUMPRODUCT(F$14:AU$14,F29:AU29)+3!BD29</f>
        <v>0</v>
      </c>
      <c r="BE29" s="127">
        <f>IF(OR(1!BD29&gt;0,BD29&gt;0),BD29,0)</f>
        <v>0</v>
      </c>
    </row>
    <row r="30" spans="1:57" ht="12.75" customHeight="1">
      <c r="A30" s="96">
        <f>IF(1!B30&lt;&gt;"",1!B30,"")</f>
      </c>
      <c r="B30" s="98">
        <f>IF(1!C30&lt;&gt;"",1!C30,"")</f>
      </c>
      <c r="C30" s="77">
        <f>IF(1!D30&lt;&gt;"",1!D30,"")</f>
      </c>
      <c r="D30" s="77">
        <f>IF(1!E30&lt;&gt;"",1!E30,"")</f>
      </c>
      <c r="E30" s="78">
        <f>3!AV30</f>
        <v>0</v>
      </c>
      <c r="F30" s="8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4">
        <f t="shared" si="4"/>
        <v>0</v>
      </c>
      <c r="AW30" s="465"/>
      <c r="AX30" s="468">
        <f t="shared" si="5"/>
        <v>0</v>
      </c>
      <c r="AY30" s="469"/>
      <c r="AZ30" s="458">
        <f t="shared" si="2"/>
        <v>0</v>
      </c>
      <c r="BA30" s="459"/>
      <c r="BB30" s="453">
        <f t="shared" si="3"/>
        <v>0</v>
      </c>
      <c r="BC30" s="454"/>
      <c r="BD30" s="127">
        <f>SUMPRODUCT(F$14:AU$14,F30:AU30)+3!BD30</f>
        <v>0</v>
      </c>
      <c r="BE30" s="127">
        <f>IF(OR(1!BD30&gt;0,BD30&gt;0),BD30,0)</f>
        <v>0</v>
      </c>
    </row>
    <row r="31" spans="1:57" ht="12.75" customHeight="1">
      <c r="A31" s="96">
        <f>IF(1!B31&lt;&gt;"",1!B31,"")</f>
      </c>
      <c r="B31" s="98">
        <f>IF(1!C31&lt;&gt;"",1!C31,"")</f>
      </c>
      <c r="C31" s="77">
        <f>IF(1!D31&lt;&gt;"",1!D31,"")</f>
      </c>
      <c r="D31" s="77">
        <f>IF(1!E31&lt;&gt;"",1!E31,"")</f>
      </c>
      <c r="E31" s="78">
        <f>3!AV31</f>
        <v>0</v>
      </c>
      <c r="F31" s="8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4">
        <f t="shared" si="4"/>
        <v>0</v>
      </c>
      <c r="AW31" s="465"/>
      <c r="AX31" s="468">
        <f t="shared" si="5"/>
        <v>0</v>
      </c>
      <c r="AY31" s="469"/>
      <c r="AZ31" s="458">
        <f t="shared" si="2"/>
        <v>0</v>
      </c>
      <c r="BA31" s="459"/>
      <c r="BB31" s="453">
        <f t="shared" si="3"/>
        <v>0</v>
      </c>
      <c r="BC31" s="454"/>
      <c r="BD31" s="127">
        <f>SUMPRODUCT(F$14:AU$14,F31:AU31)+3!BD31</f>
        <v>0</v>
      </c>
      <c r="BE31" s="127">
        <f>IF(OR(1!BD31&gt;0,BD31&gt;0),BD31,0)</f>
        <v>0</v>
      </c>
    </row>
    <row r="32" spans="1:57" ht="12.75" customHeight="1">
      <c r="A32" s="96">
        <f>IF(1!B32&lt;&gt;"",1!B32,"")</f>
      </c>
      <c r="B32" s="98">
        <f>IF(1!C32&lt;&gt;"",1!C32,"")</f>
      </c>
      <c r="C32" s="77">
        <f>IF(1!D32&lt;&gt;"",1!D32,"")</f>
      </c>
      <c r="D32" s="77">
        <f>IF(1!E32&lt;&gt;"",1!E32,"")</f>
      </c>
      <c r="E32" s="78">
        <f>3!AV32</f>
        <v>0</v>
      </c>
      <c r="F32" s="8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4">
        <f t="shared" si="4"/>
        <v>0</v>
      </c>
      <c r="AW32" s="465"/>
      <c r="AX32" s="468">
        <f t="shared" si="5"/>
        <v>0</v>
      </c>
      <c r="AY32" s="469"/>
      <c r="AZ32" s="458">
        <f t="shared" si="2"/>
        <v>0</v>
      </c>
      <c r="BA32" s="459"/>
      <c r="BB32" s="453">
        <f t="shared" si="3"/>
        <v>0</v>
      </c>
      <c r="BC32" s="454"/>
      <c r="BD32" s="127">
        <f>SUMPRODUCT(F$14:AU$14,F32:AU32)+3!BD32</f>
        <v>0</v>
      </c>
      <c r="BE32" s="127">
        <f>IF(OR(1!BD32&gt;0,BD32&gt;0),BD32,0)</f>
        <v>0</v>
      </c>
    </row>
    <row r="33" spans="1:57" ht="12.75" customHeight="1">
      <c r="A33" s="96">
        <f>IF(1!B33&lt;&gt;"",1!B33,"")</f>
      </c>
      <c r="B33" s="98">
        <f>IF(1!C33&lt;&gt;"",1!C33,"")</f>
      </c>
      <c r="C33" s="77">
        <f>IF(1!D33&lt;&gt;"",1!D33,"")</f>
      </c>
      <c r="D33" s="77">
        <f>IF(1!E33&lt;&gt;"",1!E33,"")</f>
      </c>
      <c r="E33" s="78">
        <f>3!AV33</f>
        <v>0</v>
      </c>
      <c r="F33" s="82"/>
      <c r="G33" s="45"/>
      <c r="H33" s="45"/>
      <c r="I33" s="45"/>
      <c r="J33" s="45"/>
      <c r="K33" s="45"/>
      <c r="L33" s="4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4">
        <f t="shared" si="4"/>
        <v>0</v>
      </c>
      <c r="AW33" s="465"/>
      <c r="AX33" s="468">
        <f t="shared" si="5"/>
        <v>0</v>
      </c>
      <c r="AY33" s="469"/>
      <c r="AZ33" s="458">
        <f t="shared" si="2"/>
        <v>0</v>
      </c>
      <c r="BA33" s="459"/>
      <c r="BB33" s="453">
        <f t="shared" si="3"/>
        <v>0</v>
      </c>
      <c r="BC33" s="454"/>
      <c r="BD33" s="127">
        <f>SUMPRODUCT(F$14:AU$14,F33:AU33)+3!BD33</f>
        <v>0</v>
      </c>
      <c r="BE33" s="127">
        <f>IF(OR(1!BD33&gt;0,BD33&gt;0),BD33,0)</f>
        <v>0</v>
      </c>
    </row>
    <row r="34" spans="1:57" ht="12.75" customHeight="1">
      <c r="A34" s="96">
        <f>IF(1!B34&lt;&gt;"",1!B34,"")</f>
      </c>
      <c r="B34" s="98">
        <f>IF(1!C34&lt;&gt;"",1!C34,"")</f>
      </c>
      <c r="C34" s="77">
        <f>IF(1!D34&lt;&gt;"",1!D34,"")</f>
      </c>
      <c r="D34" s="77">
        <f>IF(1!E34&lt;&gt;"",1!E34,"")</f>
      </c>
      <c r="E34" s="78">
        <f>3!AV34</f>
        <v>0</v>
      </c>
      <c r="F34" s="82"/>
      <c r="G34" s="45"/>
      <c r="H34" s="45"/>
      <c r="I34" s="45"/>
      <c r="J34" s="45"/>
      <c r="K34" s="45"/>
      <c r="L34" s="4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64">
        <f t="shared" si="4"/>
        <v>0</v>
      </c>
      <c r="AW34" s="465"/>
      <c r="AX34" s="468">
        <f t="shared" si="5"/>
        <v>0</v>
      </c>
      <c r="AY34" s="469"/>
      <c r="AZ34" s="458">
        <f t="shared" si="2"/>
        <v>0</v>
      </c>
      <c r="BA34" s="459"/>
      <c r="BB34" s="453">
        <f t="shared" si="3"/>
        <v>0</v>
      </c>
      <c r="BC34" s="454"/>
      <c r="BD34" s="127">
        <f>SUMPRODUCT(F$14:AU$14,F34:AU34)+3!BD34</f>
        <v>0</v>
      </c>
      <c r="BE34" s="127">
        <f>IF(OR(1!BD34&gt;0,BD34&gt;0),BD34,0)</f>
        <v>0</v>
      </c>
    </row>
    <row r="35" spans="1:57" ht="12.75" customHeight="1">
      <c r="A35" s="96">
        <f>IF(1!B35&lt;&gt;"",1!B35,"")</f>
      </c>
      <c r="B35" s="98">
        <f>IF(1!C35&lt;&gt;"",1!C35,"")</f>
      </c>
      <c r="C35" s="77">
        <f>IF(1!D35&lt;&gt;"",1!D35,"")</f>
      </c>
      <c r="D35" s="77">
        <f>IF(1!E35&lt;&gt;"",1!E35,"")</f>
      </c>
      <c r="E35" s="78">
        <f>3!AV35</f>
        <v>0</v>
      </c>
      <c r="F35" s="82"/>
      <c r="G35" s="45"/>
      <c r="H35" s="45"/>
      <c r="I35" s="45"/>
      <c r="J35" s="45"/>
      <c r="K35" s="45"/>
      <c r="L35" s="4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64">
        <f t="shared" si="4"/>
        <v>0</v>
      </c>
      <c r="AW35" s="465"/>
      <c r="AX35" s="468">
        <f t="shared" si="5"/>
        <v>0</v>
      </c>
      <c r="AY35" s="469"/>
      <c r="AZ35" s="458">
        <f t="shared" si="2"/>
        <v>0</v>
      </c>
      <c r="BA35" s="459"/>
      <c r="BB35" s="453">
        <f t="shared" si="3"/>
        <v>0</v>
      </c>
      <c r="BC35" s="454"/>
      <c r="BD35" s="127">
        <f>SUMPRODUCT(F$14:AU$14,F35:AU35)+3!BD35</f>
        <v>0</v>
      </c>
      <c r="BE35" s="127">
        <f>IF(OR(1!BD35&gt;0,BD35&gt;0),BD35,0)</f>
        <v>0</v>
      </c>
    </row>
    <row r="36" spans="1:57" ht="12.75" customHeight="1">
      <c r="A36" s="96">
        <f>IF(1!B36&lt;&gt;"",1!B36,"")</f>
      </c>
      <c r="B36" s="98">
        <f>IF(1!C36&lt;&gt;"",1!C36,"")</f>
      </c>
      <c r="C36" s="77">
        <f>IF(1!D36&lt;&gt;"",1!D36,"")</f>
      </c>
      <c r="D36" s="77">
        <f>IF(1!E36&lt;&gt;"",1!E36,"")</f>
      </c>
      <c r="E36" s="78">
        <f>3!AV36</f>
        <v>0</v>
      </c>
      <c r="F36" s="82"/>
      <c r="G36" s="45"/>
      <c r="H36" s="45"/>
      <c r="I36" s="45"/>
      <c r="J36" s="45"/>
      <c r="K36" s="45"/>
      <c r="L36" s="4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64">
        <f t="shared" si="4"/>
        <v>0</v>
      </c>
      <c r="AW36" s="465"/>
      <c r="AX36" s="468">
        <f t="shared" si="5"/>
        <v>0</v>
      </c>
      <c r="AY36" s="469"/>
      <c r="AZ36" s="458">
        <f t="shared" si="2"/>
        <v>0</v>
      </c>
      <c r="BA36" s="459"/>
      <c r="BB36" s="453">
        <f t="shared" si="3"/>
        <v>0</v>
      </c>
      <c r="BC36" s="454"/>
      <c r="BD36" s="127">
        <f>SUMPRODUCT(F$14:AU$14,F36:AU36)+3!BD36</f>
        <v>0</v>
      </c>
      <c r="BE36" s="127">
        <f>IF(OR(1!BD36&gt;0,BD36&gt;0),BD36,0)</f>
        <v>0</v>
      </c>
    </row>
    <row r="37" spans="1:57" ht="12.75" customHeight="1">
      <c r="A37" s="96">
        <f>IF(1!B37&lt;&gt;"",1!B37,"")</f>
      </c>
      <c r="B37" s="98">
        <f>IF(1!C37&lt;&gt;"",1!C37,"")</f>
      </c>
      <c r="C37" s="77">
        <f>IF(1!D37&lt;&gt;"",1!D37,"")</f>
      </c>
      <c r="D37" s="77">
        <f>IF(1!E37&lt;&gt;"",1!E37,"")</f>
      </c>
      <c r="E37" s="78">
        <f>3!AV37</f>
        <v>0</v>
      </c>
      <c r="F37" s="82"/>
      <c r="G37" s="45"/>
      <c r="H37" s="45"/>
      <c r="I37" s="45"/>
      <c r="J37" s="45"/>
      <c r="K37" s="45"/>
      <c r="L37" s="4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64">
        <f t="shared" si="4"/>
        <v>0</v>
      </c>
      <c r="AW37" s="465"/>
      <c r="AX37" s="468">
        <f t="shared" si="5"/>
        <v>0</v>
      </c>
      <c r="AY37" s="469"/>
      <c r="AZ37" s="458">
        <f t="shared" si="2"/>
        <v>0</v>
      </c>
      <c r="BA37" s="459"/>
      <c r="BB37" s="453">
        <f t="shared" si="3"/>
        <v>0</v>
      </c>
      <c r="BC37" s="454"/>
      <c r="BD37" s="127">
        <f>SUMPRODUCT(F$14:AU$14,F37:AU37)+3!BD37</f>
        <v>0</v>
      </c>
      <c r="BE37" s="127">
        <f>IF(OR(1!BD37&gt;0,BD37&gt;0),BD37,0)</f>
        <v>0</v>
      </c>
    </row>
    <row r="38" spans="1:57" ht="12.75" customHeight="1">
      <c r="A38" s="96">
        <f>IF(1!B38&lt;&gt;"",1!B38,"")</f>
      </c>
      <c r="B38" s="98">
        <f>IF(1!C38&lt;&gt;"",1!C38,"")</f>
      </c>
      <c r="C38" s="77">
        <f>IF(1!D38&lt;&gt;"",1!D38,"")</f>
      </c>
      <c r="D38" s="77">
        <f>IF(1!E38&lt;&gt;"",1!E38,"")</f>
      </c>
      <c r="E38" s="78">
        <f>3!AV38</f>
        <v>0</v>
      </c>
      <c r="F38" s="82"/>
      <c r="G38" s="45"/>
      <c r="H38" s="45"/>
      <c r="I38" s="45"/>
      <c r="J38" s="45"/>
      <c r="K38" s="45"/>
      <c r="L38" s="4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64">
        <f t="shared" si="4"/>
        <v>0</v>
      </c>
      <c r="AW38" s="465"/>
      <c r="AX38" s="468">
        <f t="shared" si="5"/>
        <v>0</v>
      </c>
      <c r="AY38" s="469"/>
      <c r="AZ38" s="458">
        <f t="shared" si="2"/>
        <v>0</v>
      </c>
      <c r="BA38" s="459"/>
      <c r="BB38" s="453">
        <f t="shared" si="3"/>
        <v>0</v>
      </c>
      <c r="BC38" s="454"/>
      <c r="BD38" s="127">
        <f>SUMPRODUCT(F$14:AU$14,F38:AU38)+3!BD38</f>
        <v>0</v>
      </c>
      <c r="BE38" s="127">
        <f>IF(OR(1!BD38&gt;0,BD38&gt;0),BD38,0)</f>
        <v>0</v>
      </c>
    </row>
    <row r="39" spans="1:57" ht="12.75" customHeight="1">
      <c r="A39" s="96">
        <f>IF(1!B39&lt;&gt;"",1!B39,"")</f>
      </c>
      <c r="B39" s="98">
        <f>IF(1!C39&lt;&gt;"",1!C39,"")</f>
      </c>
      <c r="C39" s="77">
        <f>IF(1!D39&lt;&gt;"",1!D39,"")</f>
      </c>
      <c r="D39" s="77">
        <f>IF(1!E39&lt;&gt;"",1!E39,"")</f>
      </c>
      <c r="E39" s="78">
        <f>3!AV39</f>
        <v>0</v>
      </c>
      <c r="F39" s="82"/>
      <c r="G39" s="45"/>
      <c r="H39" s="45"/>
      <c r="I39" s="45"/>
      <c r="J39" s="45"/>
      <c r="K39" s="45"/>
      <c r="L39" s="4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4">
        <f t="shared" si="4"/>
        <v>0</v>
      </c>
      <c r="AW39" s="465"/>
      <c r="AX39" s="468">
        <f t="shared" si="5"/>
        <v>0</v>
      </c>
      <c r="AY39" s="469"/>
      <c r="AZ39" s="458">
        <f t="shared" si="2"/>
        <v>0</v>
      </c>
      <c r="BA39" s="459"/>
      <c r="BB39" s="453">
        <f t="shared" si="3"/>
        <v>0</v>
      </c>
      <c r="BC39" s="454"/>
      <c r="BD39" s="127">
        <f>SUMPRODUCT(F$14:AU$14,F39:AU39)+3!BD39</f>
        <v>0</v>
      </c>
      <c r="BE39" s="127">
        <f>IF(OR(1!BD39&gt;0,BD39&gt;0),BD39,0)</f>
        <v>0</v>
      </c>
    </row>
    <row r="40" spans="1:57" ht="12.75" customHeight="1">
      <c r="A40" s="96">
        <f>IF(1!B40&lt;&gt;"",1!B40,"")</f>
      </c>
      <c r="B40" s="98">
        <f>IF(1!C40&lt;&gt;"",1!C40,"")</f>
      </c>
      <c r="C40" s="77">
        <f>IF(1!D40&lt;&gt;"",1!D40,"")</f>
      </c>
      <c r="D40" s="77">
        <f>IF(1!E40&lt;&gt;"",1!E40,"")</f>
      </c>
      <c r="E40" s="78">
        <f>3!AV40</f>
        <v>0</v>
      </c>
      <c r="F40" s="82"/>
      <c r="G40" s="45"/>
      <c r="H40" s="45"/>
      <c r="I40" s="45"/>
      <c r="J40" s="45"/>
      <c r="K40" s="45"/>
      <c r="L40" s="4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64">
        <f t="shared" si="4"/>
        <v>0</v>
      </c>
      <c r="AW40" s="465"/>
      <c r="AX40" s="468">
        <f t="shared" si="5"/>
        <v>0</v>
      </c>
      <c r="AY40" s="469"/>
      <c r="AZ40" s="458">
        <f t="shared" si="2"/>
        <v>0</v>
      </c>
      <c r="BA40" s="459"/>
      <c r="BB40" s="453">
        <f t="shared" si="3"/>
        <v>0</v>
      </c>
      <c r="BC40" s="454"/>
      <c r="BD40" s="127">
        <f>SUMPRODUCT(F$14:AU$14,F40:AU40)+3!BD40</f>
        <v>0</v>
      </c>
      <c r="BE40" s="127">
        <f>IF(OR(1!BD40&gt;0,BD40&gt;0),BD40,0)</f>
        <v>0</v>
      </c>
    </row>
    <row r="41" spans="1:57" ht="12.75" customHeight="1">
      <c r="A41" s="96">
        <f>IF(1!B41&lt;&gt;"",1!B41,"")</f>
      </c>
      <c r="B41" s="98">
        <f>IF(1!C41&lt;&gt;"",1!C41,"")</f>
      </c>
      <c r="C41" s="77">
        <f>IF(1!D41&lt;&gt;"",1!D41,"")</f>
      </c>
      <c r="D41" s="77">
        <f>IF(1!E41&lt;&gt;"",1!E41,"")</f>
      </c>
      <c r="E41" s="78">
        <f>3!AV41</f>
        <v>0</v>
      </c>
      <c r="F41" s="82"/>
      <c r="G41" s="45"/>
      <c r="H41" s="45"/>
      <c r="I41" s="45"/>
      <c r="J41" s="45"/>
      <c r="K41" s="45"/>
      <c r="L41" s="4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4">
        <f t="shared" si="4"/>
        <v>0</v>
      </c>
      <c r="AW41" s="465"/>
      <c r="AX41" s="468">
        <f t="shared" si="5"/>
        <v>0</v>
      </c>
      <c r="AY41" s="469"/>
      <c r="AZ41" s="458">
        <f t="shared" si="2"/>
        <v>0</v>
      </c>
      <c r="BA41" s="459"/>
      <c r="BB41" s="453">
        <f t="shared" si="3"/>
        <v>0</v>
      </c>
      <c r="BC41" s="454"/>
      <c r="BD41" s="127">
        <f>SUMPRODUCT(F$14:AU$14,F41:AU41)+3!BD41</f>
        <v>0</v>
      </c>
      <c r="BE41" s="127">
        <f>IF(OR(1!BD41&gt;0,BD41&gt;0),BD41,0)</f>
        <v>0</v>
      </c>
    </row>
    <row r="42" spans="1:57" ht="12.75" customHeight="1">
      <c r="A42" s="96">
        <f>IF(1!B42&lt;&gt;"",1!B42,"")</f>
      </c>
      <c r="B42" s="98">
        <f>IF(1!C42&lt;&gt;"",1!C42,"")</f>
      </c>
      <c r="C42" s="77">
        <f>IF(1!D42&lt;&gt;"",1!D42,"")</f>
      </c>
      <c r="D42" s="77">
        <f>IF(1!E42&lt;&gt;"",1!E42,"")</f>
      </c>
      <c r="E42" s="78">
        <f>3!AV42</f>
        <v>0</v>
      </c>
      <c r="F42" s="82"/>
      <c r="G42" s="45"/>
      <c r="H42" s="45"/>
      <c r="I42" s="45"/>
      <c r="J42" s="45"/>
      <c r="K42" s="45"/>
      <c r="L42" s="4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64">
        <f t="shared" si="4"/>
        <v>0</v>
      </c>
      <c r="AW42" s="465"/>
      <c r="AX42" s="468">
        <f t="shared" si="5"/>
        <v>0</v>
      </c>
      <c r="AY42" s="469"/>
      <c r="AZ42" s="458">
        <f t="shared" si="2"/>
        <v>0</v>
      </c>
      <c r="BA42" s="459"/>
      <c r="BB42" s="453">
        <f t="shared" si="3"/>
        <v>0</v>
      </c>
      <c r="BC42" s="454"/>
      <c r="BD42" s="127">
        <f>SUMPRODUCT(F$14:AU$14,F42:AU42)+3!BD42</f>
        <v>0</v>
      </c>
      <c r="BE42" s="127">
        <f>IF(OR(1!BD42&gt;0,BD42&gt;0),BD42,0)</f>
        <v>0</v>
      </c>
    </row>
    <row r="43" spans="1:57" ht="12.75" customHeight="1">
      <c r="A43" s="96">
        <f>IF(1!B43&lt;&gt;"",1!B43,"")</f>
      </c>
      <c r="B43" s="98">
        <f>IF(1!C43&lt;&gt;"",1!C43,"")</f>
      </c>
      <c r="C43" s="77">
        <f>IF(1!D43&lt;&gt;"",1!D43,"")</f>
      </c>
      <c r="D43" s="77">
        <f>IF(1!E43&lt;&gt;"",1!E43,"")</f>
      </c>
      <c r="E43" s="78">
        <f>3!AV43</f>
        <v>0</v>
      </c>
      <c r="F43" s="82"/>
      <c r="G43" s="45"/>
      <c r="H43" s="45"/>
      <c r="I43" s="45"/>
      <c r="J43" s="45"/>
      <c r="K43" s="45"/>
      <c r="L43" s="4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64">
        <f t="shared" si="4"/>
        <v>0</v>
      </c>
      <c r="AW43" s="465"/>
      <c r="AX43" s="468">
        <f t="shared" si="5"/>
        <v>0</v>
      </c>
      <c r="AY43" s="469"/>
      <c r="AZ43" s="458">
        <f t="shared" si="2"/>
        <v>0</v>
      </c>
      <c r="BA43" s="459"/>
      <c r="BB43" s="453">
        <f t="shared" si="3"/>
        <v>0</v>
      </c>
      <c r="BC43" s="454"/>
      <c r="BD43" s="127">
        <f>SUMPRODUCT(F$14:AU$14,F43:AU43)+3!BD43</f>
        <v>0</v>
      </c>
      <c r="BE43" s="127">
        <f>IF(OR(1!BD43&gt;0,BD43&gt;0),BD43,0)</f>
        <v>0</v>
      </c>
    </row>
    <row r="44" spans="1:57" ht="12.75" customHeight="1">
      <c r="A44" s="96">
        <f>IF(1!B44&lt;&gt;"",1!B44,"")</f>
      </c>
      <c r="B44" s="98">
        <f>IF(1!C44&lt;&gt;"",1!C44,"")</f>
      </c>
      <c r="C44" s="77">
        <f>IF(1!D44&lt;&gt;"",1!D44,"")</f>
      </c>
      <c r="D44" s="77">
        <f>IF(1!E44&lt;&gt;"",1!E44,"")</f>
      </c>
      <c r="E44" s="78">
        <f>3!AV44</f>
        <v>0</v>
      </c>
      <c r="F44" s="82"/>
      <c r="G44" s="45"/>
      <c r="H44" s="45"/>
      <c r="I44" s="45"/>
      <c r="J44" s="45"/>
      <c r="K44" s="45"/>
      <c r="L44" s="4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64">
        <f t="shared" si="4"/>
        <v>0</v>
      </c>
      <c r="AW44" s="465"/>
      <c r="AX44" s="468">
        <f t="shared" si="5"/>
        <v>0</v>
      </c>
      <c r="AY44" s="469"/>
      <c r="AZ44" s="458">
        <f t="shared" si="2"/>
        <v>0</v>
      </c>
      <c r="BA44" s="459"/>
      <c r="BB44" s="453">
        <f t="shared" si="3"/>
        <v>0</v>
      </c>
      <c r="BC44" s="454"/>
      <c r="BD44" s="127">
        <f>SUMPRODUCT(F$14:AU$14,F44:AU44)+3!BD44</f>
        <v>0</v>
      </c>
      <c r="BE44" s="127">
        <f>IF(OR(1!BD44&gt;0,BD44&gt;0),BD44,0)</f>
        <v>0</v>
      </c>
    </row>
    <row r="45" spans="1:57" ht="12.75" customHeight="1">
      <c r="A45" s="96">
        <f>IF(1!B45&lt;&gt;"",1!B45,"")</f>
      </c>
      <c r="B45" s="98">
        <f>IF(1!C45&lt;&gt;"",1!C45,"")</f>
      </c>
      <c r="C45" s="77">
        <f>IF(1!D45&lt;&gt;"",1!D45,"")</f>
      </c>
      <c r="D45" s="77">
        <f>IF(1!E45&lt;&gt;"",1!E45,"")</f>
      </c>
      <c r="E45" s="78">
        <f>3!AV45</f>
        <v>0</v>
      </c>
      <c r="F45" s="82"/>
      <c r="G45" s="45"/>
      <c r="H45" s="45"/>
      <c r="I45" s="45"/>
      <c r="J45" s="45"/>
      <c r="K45" s="45"/>
      <c r="L45" s="4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64">
        <f t="shared" si="4"/>
        <v>0</v>
      </c>
      <c r="AW45" s="465"/>
      <c r="AX45" s="468">
        <f t="shared" si="5"/>
        <v>0</v>
      </c>
      <c r="AY45" s="469"/>
      <c r="AZ45" s="458">
        <f t="shared" si="2"/>
        <v>0</v>
      </c>
      <c r="BA45" s="459"/>
      <c r="BB45" s="453">
        <f t="shared" si="3"/>
        <v>0</v>
      </c>
      <c r="BC45" s="454"/>
      <c r="BD45" s="127">
        <f>SUMPRODUCT(F$14:AU$14,F45:AU45)+3!BD45</f>
        <v>0</v>
      </c>
      <c r="BE45" s="127">
        <f>IF(OR(1!BD45&gt;0,BD45&gt;0),BD45,0)</f>
        <v>0</v>
      </c>
    </row>
    <row r="46" spans="1:57" ht="12.75" customHeight="1">
      <c r="A46" s="96">
        <f>IF(1!B46&lt;&gt;"",1!B46,"")</f>
      </c>
      <c r="B46" s="98">
        <f>IF(1!C46&lt;&gt;"",1!C46,"")</f>
      </c>
      <c r="C46" s="77">
        <f>IF(1!D46&lt;&gt;"",1!D46,"")</f>
      </c>
      <c r="D46" s="77">
        <f>IF(1!E46&lt;&gt;"",1!E46,"")</f>
      </c>
      <c r="E46" s="78">
        <f>3!AV46</f>
        <v>0</v>
      </c>
      <c r="F46" s="82"/>
      <c r="G46" s="45"/>
      <c r="H46" s="45"/>
      <c r="I46" s="45"/>
      <c r="J46" s="45"/>
      <c r="K46" s="45"/>
      <c r="L46" s="4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64">
        <f t="shared" si="4"/>
        <v>0</v>
      </c>
      <c r="AW46" s="465"/>
      <c r="AX46" s="468">
        <f t="shared" si="5"/>
        <v>0</v>
      </c>
      <c r="AY46" s="469"/>
      <c r="AZ46" s="458">
        <f t="shared" si="2"/>
        <v>0</v>
      </c>
      <c r="BA46" s="459"/>
      <c r="BB46" s="453">
        <f t="shared" si="3"/>
        <v>0</v>
      </c>
      <c r="BC46" s="454"/>
      <c r="BD46" s="127">
        <f>SUMPRODUCT(F$14:AU$14,F46:AU46)+3!BD46</f>
        <v>0</v>
      </c>
      <c r="BE46" s="127">
        <f>IF(OR(1!BD46&gt;0,BD46&gt;0),BD46,0)</f>
        <v>0</v>
      </c>
    </row>
    <row r="47" spans="1:57" ht="12.75" customHeight="1">
      <c r="A47" s="96">
        <f>IF(1!B47&lt;&gt;"",1!B47,"")</f>
      </c>
      <c r="B47" s="98">
        <f>IF(1!C47&lt;&gt;"",1!C47,"")</f>
      </c>
      <c r="C47" s="77">
        <f>IF(1!D47&lt;&gt;"",1!D47,"")</f>
      </c>
      <c r="D47" s="77">
        <f>IF(1!E47&lt;&gt;"",1!E47,"")</f>
      </c>
      <c r="E47" s="78">
        <f>3!AV47</f>
        <v>0</v>
      </c>
      <c r="F47" s="82"/>
      <c r="G47" s="45"/>
      <c r="H47" s="45"/>
      <c r="I47" s="45"/>
      <c r="J47" s="45"/>
      <c r="K47" s="45"/>
      <c r="L47" s="4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64">
        <f t="shared" si="4"/>
        <v>0</v>
      </c>
      <c r="AW47" s="465"/>
      <c r="AX47" s="468">
        <f t="shared" si="5"/>
        <v>0</v>
      </c>
      <c r="AY47" s="469"/>
      <c r="AZ47" s="458">
        <f t="shared" si="2"/>
        <v>0</v>
      </c>
      <c r="BA47" s="459"/>
      <c r="BB47" s="453">
        <f t="shared" si="3"/>
        <v>0</v>
      </c>
      <c r="BC47" s="454"/>
      <c r="BD47" s="127">
        <f>SUMPRODUCT(F$14:AU$14,F47:AU47)+3!BD47</f>
        <v>0</v>
      </c>
      <c r="BE47" s="127">
        <f>IF(OR(1!BD47&gt;0,BD47&gt;0),BD47,0)</f>
        <v>0</v>
      </c>
    </row>
    <row r="48" spans="1:57" ht="12.75" customHeight="1">
      <c r="A48" s="96">
        <f>IF(1!B48&lt;&gt;"",1!B48,"")</f>
      </c>
      <c r="B48" s="98">
        <f>IF(1!C48&lt;&gt;"",1!C48,"")</f>
      </c>
      <c r="C48" s="77">
        <f>IF(1!D48&lt;&gt;"",1!D48,"")</f>
      </c>
      <c r="D48" s="77">
        <f>IF(1!E48&lt;&gt;"",1!E48,"")</f>
      </c>
      <c r="E48" s="78">
        <f>3!AV48</f>
        <v>0</v>
      </c>
      <c r="F48" s="82"/>
      <c r="G48" s="45"/>
      <c r="H48" s="45"/>
      <c r="I48" s="45"/>
      <c r="J48" s="45"/>
      <c r="K48" s="45"/>
      <c r="L48" s="4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64">
        <f t="shared" si="4"/>
        <v>0</v>
      </c>
      <c r="AW48" s="465"/>
      <c r="AX48" s="468">
        <f t="shared" si="5"/>
        <v>0</v>
      </c>
      <c r="AY48" s="469"/>
      <c r="AZ48" s="458">
        <f t="shared" si="2"/>
        <v>0</v>
      </c>
      <c r="BA48" s="459"/>
      <c r="BB48" s="453">
        <f t="shared" si="3"/>
        <v>0</v>
      </c>
      <c r="BC48" s="454"/>
      <c r="BD48" s="127">
        <f>SUMPRODUCT(F$14:AU$14,F48:AU48)+3!BD48</f>
        <v>0</v>
      </c>
      <c r="BE48" s="127">
        <f>IF(OR(1!BD48&gt;0,BD48&gt;0),BD48,0)</f>
        <v>0</v>
      </c>
    </row>
    <row r="49" spans="1:57" ht="12.75" customHeight="1" thickBot="1">
      <c r="A49" s="101">
        <f>IF(1!B49&lt;&gt;"",1!B49,"")</f>
      </c>
      <c r="B49" s="102">
        <f>IF(1!C49&lt;&gt;"",1!C49,"")</f>
      </c>
      <c r="C49" s="77">
        <f>IF(1!D49&lt;&gt;"",1!D49,"")</f>
      </c>
      <c r="D49" s="77">
        <f>IF(1!E49&lt;&gt;"",1!E49,"")</f>
      </c>
      <c r="E49" s="78">
        <f>3!AV49</f>
        <v>0</v>
      </c>
      <c r="F49" s="82"/>
      <c r="G49" s="45"/>
      <c r="H49" s="45"/>
      <c r="I49" s="45"/>
      <c r="J49" s="45"/>
      <c r="K49" s="45"/>
      <c r="L49" s="4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4">
        <f t="shared" si="4"/>
        <v>0</v>
      </c>
      <c r="AW49" s="465"/>
      <c r="AX49" s="468">
        <f t="shared" si="5"/>
        <v>0</v>
      </c>
      <c r="AY49" s="469"/>
      <c r="AZ49" s="458">
        <f t="shared" si="2"/>
        <v>0</v>
      </c>
      <c r="BA49" s="459"/>
      <c r="BB49" s="605">
        <f t="shared" si="3"/>
        <v>0</v>
      </c>
      <c r="BC49" s="606"/>
      <c r="BD49" s="127">
        <f>SUMPRODUCT(F$14:AU$14,F49:AU49)+3!BD49</f>
        <v>0</v>
      </c>
      <c r="BE49" s="127">
        <f>IF(OR(1!BD49&gt;0,BD49&gt;0),BD49,0)</f>
        <v>0</v>
      </c>
    </row>
    <row r="50" spans="1:57" ht="12.75" customHeight="1" thickBot="1" thickTop="1">
      <c r="A50" s="69"/>
      <c r="B50" s="70" t="s">
        <v>69</v>
      </c>
      <c r="C50" s="79"/>
      <c r="D50" s="70">
        <f>COUNT(D26:D49)</f>
        <v>0</v>
      </c>
      <c r="E50" s="167">
        <f aca="true" t="shared" si="6" ref="E50:AU50">SUM(E26:E49)</f>
        <v>0</v>
      </c>
      <c r="F50" s="80">
        <f t="shared" si="6"/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1">
        <f t="shared" si="6"/>
        <v>0</v>
      </c>
      <c r="O50" s="51">
        <f t="shared" si="6"/>
        <v>0</v>
      </c>
      <c r="P50" s="51">
        <f t="shared" si="6"/>
        <v>0</v>
      </c>
      <c r="Q50" s="51">
        <f t="shared" si="6"/>
        <v>0</v>
      </c>
      <c r="R50" s="51">
        <f t="shared" si="6"/>
        <v>0</v>
      </c>
      <c r="S50" s="51">
        <f t="shared" si="6"/>
        <v>0</v>
      </c>
      <c r="T50" s="51">
        <f t="shared" si="6"/>
        <v>0</v>
      </c>
      <c r="U50" s="51">
        <f t="shared" si="6"/>
        <v>0</v>
      </c>
      <c r="V50" s="51">
        <f t="shared" si="6"/>
        <v>0</v>
      </c>
      <c r="W50" s="51">
        <f t="shared" si="6"/>
        <v>0</v>
      </c>
      <c r="X50" s="51">
        <f t="shared" si="6"/>
        <v>0</v>
      </c>
      <c r="Y50" s="51">
        <f t="shared" si="6"/>
        <v>0</v>
      </c>
      <c r="Z50" s="51">
        <f t="shared" si="6"/>
        <v>0</v>
      </c>
      <c r="AA50" s="51">
        <f t="shared" si="6"/>
        <v>0</v>
      </c>
      <c r="AB50" s="51">
        <f t="shared" si="6"/>
        <v>0</v>
      </c>
      <c r="AC50" s="51">
        <f t="shared" si="6"/>
        <v>0</v>
      </c>
      <c r="AD50" s="51">
        <f t="shared" si="6"/>
        <v>0</v>
      </c>
      <c r="AE50" s="51">
        <f t="shared" si="6"/>
        <v>0</v>
      </c>
      <c r="AF50" s="51">
        <f t="shared" si="6"/>
        <v>0</v>
      </c>
      <c r="AG50" s="51">
        <f t="shared" si="6"/>
        <v>0</v>
      </c>
      <c r="AH50" s="51">
        <f t="shared" si="6"/>
        <v>0</v>
      </c>
      <c r="AI50" s="51">
        <f t="shared" si="6"/>
        <v>0</v>
      </c>
      <c r="AJ50" s="51">
        <f t="shared" si="6"/>
        <v>0</v>
      </c>
      <c r="AK50" s="51">
        <f t="shared" si="6"/>
        <v>0</v>
      </c>
      <c r="AL50" s="51">
        <f t="shared" si="6"/>
        <v>0</v>
      </c>
      <c r="AM50" s="51">
        <f t="shared" si="6"/>
        <v>0</v>
      </c>
      <c r="AN50" s="51">
        <f t="shared" si="6"/>
        <v>0</v>
      </c>
      <c r="AO50" s="51">
        <f t="shared" si="6"/>
        <v>0</v>
      </c>
      <c r="AP50" s="51">
        <f t="shared" si="6"/>
        <v>0</v>
      </c>
      <c r="AQ50" s="51">
        <f t="shared" si="6"/>
        <v>0</v>
      </c>
      <c r="AR50" s="51">
        <f t="shared" si="6"/>
        <v>0</v>
      </c>
      <c r="AS50" s="51">
        <f t="shared" si="6"/>
        <v>0</v>
      </c>
      <c r="AT50" s="51">
        <f t="shared" si="6"/>
        <v>0</v>
      </c>
      <c r="AU50" s="51">
        <f t="shared" si="6"/>
        <v>0</v>
      </c>
      <c r="AV50" s="622">
        <f>SUM(AV26:AW49)</f>
        <v>0</v>
      </c>
      <c r="AW50" s="471"/>
      <c r="AX50" s="473"/>
      <c r="AY50" s="474"/>
      <c r="AZ50" s="603">
        <f>SUM(AZ26:BA49)</f>
        <v>0</v>
      </c>
      <c r="BA50" s="472"/>
      <c r="BB50" s="603">
        <f>SUM(BB26:BC49)</f>
        <v>0</v>
      </c>
      <c r="BC50" s="431"/>
      <c r="BD50" s="127">
        <f>SUM(BD26:BD49)</f>
        <v>0</v>
      </c>
      <c r="BE50" s="127"/>
    </row>
    <row r="51" spans="1:57" ht="15" customHeight="1" thickTop="1">
      <c r="A51" s="618" t="s">
        <v>36</v>
      </c>
      <c r="B51" s="619"/>
      <c r="C51" s="540">
        <f>IF(AV50&gt;0,(AV50-BD50)/(BB12+BB13+BB15),0)</f>
        <v>0</v>
      </c>
      <c r="D51" s="541"/>
      <c r="E51" s="161"/>
      <c r="F51" s="160">
        <f aca="true" t="shared" si="7" ref="F51:AU51">IF(SUM(F12:F13)=1,SUM(F26:F49),"")</f>
      </c>
      <c r="G51" s="160">
        <f t="shared" si="7"/>
      </c>
      <c r="H51" s="160">
        <f t="shared" si="7"/>
      </c>
      <c r="I51" s="160">
        <f t="shared" si="7"/>
      </c>
      <c r="J51" s="160">
        <f t="shared" si="7"/>
      </c>
      <c r="K51" s="160">
        <f t="shared" si="7"/>
      </c>
      <c r="L51" s="160">
        <f t="shared" si="7"/>
      </c>
      <c r="M51" s="160">
        <f t="shared" si="7"/>
      </c>
      <c r="N51" s="160">
        <f t="shared" si="7"/>
      </c>
      <c r="O51" s="160">
        <f t="shared" si="7"/>
      </c>
      <c r="P51" s="160">
        <f t="shared" si="7"/>
      </c>
      <c r="Q51" s="160">
        <f t="shared" si="7"/>
      </c>
      <c r="R51" s="160">
        <f t="shared" si="7"/>
      </c>
      <c r="S51" s="160">
        <f t="shared" si="7"/>
      </c>
      <c r="T51" s="160">
        <f t="shared" si="7"/>
      </c>
      <c r="U51" s="160">
        <f t="shared" si="7"/>
      </c>
      <c r="V51" s="160">
        <f t="shared" si="7"/>
      </c>
      <c r="W51" s="160">
        <f t="shared" si="7"/>
      </c>
      <c r="X51" s="160">
        <f t="shared" si="7"/>
      </c>
      <c r="Y51" s="160">
        <f t="shared" si="7"/>
      </c>
      <c r="Z51" s="160">
        <f t="shared" si="7"/>
      </c>
      <c r="AA51" s="160">
        <f t="shared" si="7"/>
      </c>
      <c r="AB51" s="160">
        <f t="shared" si="7"/>
      </c>
      <c r="AC51" s="160">
        <f t="shared" si="7"/>
      </c>
      <c r="AD51" s="160">
        <f t="shared" si="7"/>
      </c>
      <c r="AE51" s="160">
        <f t="shared" si="7"/>
      </c>
      <c r="AF51" s="160">
        <f t="shared" si="7"/>
      </c>
      <c r="AG51" s="160">
        <f t="shared" si="7"/>
      </c>
      <c r="AH51" s="160">
        <f t="shared" si="7"/>
      </c>
      <c r="AI51" s="160">
        <f t="shared" si="7"/>
      </c>
      <c r="AJ51" s="160">
        <f t="shared" si="7"/>
      </c>
      <c r="AK51" s="160">
        <f t="shared" si="7"/>
      </c>
      <c r="AL51" s="160">
        <f t="shared" si="7"/>
      </c>
      <c r="AM51" s="160">
        <f t="shared" si="7"/>
      </c>
      <c r="AN51" s="160">
        <f t="shared" si="7"/>
      </c>
      <c r="AO51" s="160">
        <f t="shared" si="7"/>
      </c>
      <c r="AP51" s="160">
        <f t="shared" si="7"/>
      </c>
      <c r="AQ51" s="160">
        <f t="shared" si="7"/>
      </c>
      <c r="AR51" s="160">
        <f t="shared" si="7"/>
      </c>
      <c r="AS51" s="160">
        <f t="shared" si="7"/>
      </c>
      <c r="AT51" s="160">
        <f t="shared" si="7"/>
      </c>
      <c r="AU51" s="160">
        <f t="shared" si="7"/>
      </c>
      <c r="AV51" s="160"/>
      <c r="AW51" s="160"/>
      <c r="AX51" s="160"/>
      <c r="AY51" s="160"/>
      <c r="AZ51" s="160"/>
      <c r="BA51" s="160"/>
      <c r="BB51" s="160"/>
      <c r="BC51" s="160"/>
      <c r="BD51" s="127" t="s">
        <v>180</v>
      </c>
      <c r="BE51" s="127">
        <f>COUNTIF(BE26:BE49,"&gt;0")</f>
        <v>0</v>
      </c>
    </row>
    <row r="52" spans="1:57" ht="15" customHeight="1" thickBot="1">
      <c r="A52" s="620"/>
      <c r="B52" s="621"/>
      <c r="C52" s="542"/>
      <c r="D52" s="543"/>
      <c r="E52" s="162"/>
      <c r="F52" s="163">
        <f>IF(AND(F51&lt;3,F51&gt;0),1,"")</f>
      </c>
      <c r="G52" s="163">
        <f aca="true" t="shared" si="8" ref="G52:AU52">IF(AND(G51&lt;3,G51&gt;0),1,"")</f>
      </c>
      <c r="H52" s="163">
        <f t="shared" si="8"/>
      </c>
      <c r="I52" s="163">
        <f t="shared" si="8"/>
      </c>
      <c r="J52" s="163">
        <f t="shared" si="8"/>
      </c>
      <c r="K52" s="163">
        <f t="shared" si="8"/>
      </c>
      <c r="L52" s="163">
        <f t="shared" si="8"/>
      </c>
      <c r="M52" s="163">
        <f t="shared" si="8"/>
      </c>
      <c r="N52" s="163">
        <f t="shared" si="8"/>
      </c>
      <c r="O52" s="163">
        <f t="shared" si="8"/>
      </c>
      <c r="P52" s="163">
        <f t="shared" si="8"/>
      </c>
      <c r="Q52" s="163">
        <f t="shared" si="8"/>
      </c>
      <c r="R52" s="163">
        <f t="shared" si="8"/>
      </c>
      <c r="S52" s="163">
        <f t="shared" si="8"/>
      </c>
      <c r="T52" s="163">
        <f t="shared" si="8"/>
      </c>
      <c r="U52" s="163">
        <f t="shared" si="8"/>
      </c>
      <c r="V52" s="163">
        <f t="shared" si="8"/>
      </c>
      <c r="W52" s="163">
        <f t="shared" si="8"/>
      </c>
      <c r="X52" s="163">
        <f t="shared" si="8"/>
      </c>
      <c r="Y52" s="163">
        <f t="shared" si="8"/>
      </c>
      <c r="Z52" s="163">
        <f t="shared" si="8"/>
      </c>
      <c r="AA52" s="163">
        <f t="shared" si="8"/>
      </c>
      <c r="AB52" s="163">
        <f t="shared" si="8"/>
      </c>
      <c r="AC52" s="163">
        <f t="shared" si="8"/>
      </c>
      <c r="AD52" s="163">
        <f t="shared" si="8"/>
      </c>
      <c r="AE52" s="163">
        <f t="shared" si="8"/>
      </c>
      <c r="AF52" s="163">
        <f t="shared" si="8"/>
      </c>
      <c r="AG52" s="163">
        <f t="shared" si="8"/>
      </c>
      <c r="AH52" s="163">
        <f t="shared" si="8"/>
      </c>
      <c r="AI52" s="163">
        <f t="shared" si="8"/>
      </c>
      <c r="AJ52" s="163">
        <f t="shared" si="8"/>
      </c>
      <c r="AK52" s="163">
        <f t="shared" si="8"/>
      </c>
      <c r="AL52" s="163">
        <f t="shared" si="8"/>
      </c>
      <c r="AM52" s="163">
        <f t="shared" si="8"/>
      </c>
      <c r="AN52" s="163">
        <f t="shared" si="8"/>
      </c>
      <c r="AO52" s="163">
        <f t="shared" si="8"/>
      </c>
      <c r="AP52" s="163">
        <f t="shared" si="8"/>
      </c>
      <c r="AQ52" s="163">
        <f t="shared" si="8"/>
      </c>
      <c r="AR52" s="163">
        <f t="shared" si="8"/>
      </c>
      <c r="AS52" s="163">
        <f t="shared" si="8"/>
      </c>
      <c r="AT52" s="163">
        <f t="shared" si="8"/>
      </c>
      <c r="AU52" s="163">
        <f t="shared" si="8"/>
      </c>
      <c r="AV52" s="163">
        <f>SUM(F52:AU52)</f>
        <v>0</v>
      </c>
      <c r="AW52" s="163">
        <f>AV52+3!AW52</f>
        <v>0</v>
      </c>
      <c r="AX52" s="163"/>
      <c r="AY52" s="163"/>
      <c r="AZ52" s="163"/>
      <c r="BA52" s="163"/>
      <c r="BB52" s="163"/>
      <c r="BC52" s="163"/>
      <c r="BD52" s="127" t="s">
        <v>179</v>
      </c>
      <c r="BE52" s="127" t="e">
        <f>BD50/BE51</f>
        <v>#DIV/0!</v>
      </c>
    </row>
    <row r="53" spans="6:49" ht="12.75" thickTop="1">
      <c r="F53" s="127">
        <f>IF(AND(F51&lt;8,F51&gt;0),1,"")</f>
      </c>
      <c r="G53" s="127">
        <f aca="true" t="shared" si="9" ref="G53:AU53">IF(AND(G51&lt;8,G51&gt;0),1,"")</f>
      </c>
      <c r="H53" s="127">
        <f t="shared" si="9"/>
      </c>
      <c r="I53" s="127">
        <f t="shared" si="9"/>
      </c>
      <c r="J53" s="127">
        <f t="shared" si="9"/>
      </c>
      <c r="K53" s="127">
        <f t="shared" si="9"/>
      </c>
      <c r="L53" s="127">
        <f t="shared" si="9"/>
      </c>
      <c r="M53" s="127">
        <f t="shared" si="9"/>
      </c>
      <c r="N53" s="127">
        <f t="shared" si="9"/>
      </c>
      <c r="O53" s="127">
        <f t="shared" si="9"/>
      </c>
      <c r="P53" s="127">
        <f t="shared" si="9"/>
      </c>
      <c r="Q53" s="127">
        <f t="shared" si="9"/>
      </c>
      <c r="R53" s="127">
        <f t="shared" si="9"/>
      </c>
      <c r="S53" s="127">
        <f t="shared" si="9"/>
      </c>
      <c r="T53" s="127">
        <f t="shared" si="9"/>
      </c>
      <c r="U53" s="127">
        <f t="shared" si="9"/>
      </c>
      <c r="V53" s="127">
        <f t="shared" si="9"/>
      </c>
      <c r="W53" s="127">
        <f t="shared" si="9"/>
      </c>
      <c r="X53" s="127">
        <f t="shared" si="9"/>
      </c>
      <c r="Y53" s="127">
        <f t="shared" si="9"/>
      </c>
      <c r="Z53" s="127">
        <f t="shared" si="9"/>
      </c>
      <c r="AA53" s="127">
        <f t="shared" si="9"/>
      </c>
      <c r="AB53" s="127">
        <f t="shared" si="9"/>
      </c>
      <c r="AC53" s="127">
        <f t="shared" si="9"/>
      </c>
      <c r="AD53" s="127">
        <f t="shared" si="9"/>
      </c>
      <c r="AE53" s="127">
        <f t="shared" si="9"/>
      </c>
      <c r="AF53" s="127">
        <f t="shared" si="9"/>
      </c>
      <c r="AG53" s="127">
        <f t="shared" si="9"/>
      </c>
      <c r="AH53" s="127">
        <f t="shared" si="9"/>
      </c>
      <c r="AI53" s="127">
        <f t="shared" si="9"/>
      </c>
      <c r="AJ53" s="127">
        <f t="shared" si="9"/>
      </c>
      <c r="AK53" s="127">
        <f t="shared" si="9"/>
      </c>
      <c r="AL53" s="127">
        <f t="shared" si="9"/>
      </c>
      <c r="AM53" s="127">
        <f t="shared" si="9"/>
      </c>
      <c r="AN53" s="127">
        <f t="shared" si="9"/>
      </c>
      <c r="AO53" s="127">
        <f t="shared" si="9"/>
      </c>
      <c r="AP53" s="127">
        <f t="shared" si="9"/>
      </c>
      <c r="AQ53" s="127">
        <f t="shared" si="9"/>
      </c>
      <c r="AR53" s="127">
        <f t="shared" si="9"/>
      </c>
      <c r="AS53" s="127">
        <f t="shared" si="9"/>
      </c>
      <c r="AT53" s="127">
        <f t="shared" si="9"/>
      </c>
      <c r="AU53" s="127">
        <f t="shared" si="9"/>
      </c>
      <c r="AV53" s="127">
        <f>SUM(F53:AU53)</f>
        <v>0</v>
      </c>
      <c r="AW53" s="127">
        <f>AV53+3!AW53</f>
        <v>0</v>
      </c>
    </row>
    <row r="58" spans="17:50" ht="12"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7:50" ht="12"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7:50" ht="12"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7:50" ht="12"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7:50" ht="12"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7:50" ht="12"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7:50" ht="12"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7:50" ht="12"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7:50" ht="12"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7:50" ht="12"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7:50" ht="12"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7:50" ht="12"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7:50" ht="12"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7:50" ht="12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7:50" ht="12"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</sheetData>
  <sheetProtection sheet="1" objects="1" scenarios="1"/>
  <mergeCells count="167">
    <mergeCell ref="AV21:AW21"/>
    <mergeCell ref="AX21:AY21"/>
    <mergeCell ref="F17:AU18"/>
    <mergeCell ref="BB15:BC15"/>
    <mergeCell ref="AX20:AY20"/>
    <mergeCell ref="AV19:AW19"/>
    <mergeCell ref="AZ21:BA21"/>
    <mergeCell ref="AZ18:BA18"/>
    <mergeCell ref="AX18:AY18"/>
    <mergeCell ref="AA16:AG16"/>
    <mergeCell ref="BB14:BC14"/>
    <mergeCell ref="AZ23:BA23"/>
    <mergeCell ref="BB13:BC13"/>
    <mergeCell ref="AV17:BC17"/>
    <mergeCell ref="AV18:AW18"/>
    <mergeCell ref="AV23:AW23"/>
    <mergeCell ref="AX19:AY19"/>
    <mergeCell ref="AZ22:BA22"/>
    <mergeCell ref="AV22:AW22"/>
    <mergeCell ref="AZ20:BA20"/>
    <mergeCell ref="BB12:BC12"/>
    <mergeCell ref="A10:A11"/>
    <mergeCell ref="B9:E9"/>
    <mergeCell ref="AZ12:BA12"/>
    <mergeCell ref="AW9:BB10"/>
    <mergeCell ref="AW11:BB11"/>
    <mergeCell ref="AZ25:BA25"/>
    <mergeCell ref="AX24:AY24"/>
    <mergeCell ref="AZ24:BA24"/>
    <mergeCell ref="BB25:BC25"/>
    <mergeCell ref="BB23:BC23"/>
    <mergeCell ref="BB24:BC24"/>
    <mergeCell ref="BB18:BC18"/>
    <mergeCell ref="BB19:BC19"/>
    <mergeCell ref="BB20:BC20"/>
    <mergeCell ref="BB22:BC22"/>
    <mergeCell ref="BB21:BC21"/>
    <mergeCell ref="AZ27:BA27"/>
    <mergeCell ref="BB27:BC27"/>
    <mergeCell ref="AZ26:BA26"/>
    <mergeCell ref="BB26:BC26"/>
    <mergeCell ref="AZ28:BA28"/>
    <mergeCell ref="BB28:BC28"/>
    <mergeCell ref="AZ29:BA29"/>
    <mergeCell ref="BB29:BC29"/>
    <mergeCell ref="AZ30:BA30"/>
    <mergeCell ref="BB30:BC30"/>
    <mergeCell ref="AZ31:BA31"/>
    <mergeCell ref="BB31:BC31"/>
    <mergeCell ref="AZ32:BA32"/>
    <mergeCell ref="BB32:BC32"/>
    <mergeCell ref="AZ33:BA33"/>
    <mergeCell ref="BB33:BC33"/>
    <mergeCell ref="AZ34:BA34"/>
    <mergeCell ref="BB34:BC34"/>
    <mergeCell ref="AZ35:BA35"/>
    <mergeCell ref="BB35:BC35"/>
    <mergeCell ref="AZ36:BA36"/>
    <mergeCell ref="BB36:BC36"/>
    <mergeCell ref="AZ37:BA37"/>
    <mergeCell ref="BB37:BC37"/>
    <mergeCell ref="AZ38:BA38"/>
    <mergeCell ref="BB38:BC38"/>
    <mergeCell ref="AZ39:BA39"/>
    <mergeCell ref="BB39:BC39"/>
    <mergeCell ref="AZ40:BA40"/>
    <mergeCell ref="BB40:BC40"/>
    <mergeCell ref="AZ41:BA41"/>
    <mergeCell ref="BB41:BC41"/>
    <mergeCell ref="AZ42:BA42"/>
    <mergeCell ref="BB42:BC42"/>
    <mergeCell ref="AZ43:BA43"/>
    <mergeCell ref="BB43:BC43"/>
    <mergeCell ref="BB46:BC46"/>
    <mergeCell ref="AZ47:BA47"/>
    <mergeCell ref="BB47:BC47"/>
    <mergeCell ref="AZ44:BA44"/>
    <mergeCell ref="BB44:BC44"/>
    <mergeCell ref="AZ45:BA45"/>
    <mergeCell ref="BB45:BC45"/>
    <mergeCell ref="AZ50:BA50"/>
    <mergeCell ref="BB50:BC50"/>
    <mergeCell ref="AZ19:BA19"/>
    <mergeCell ref="AV20:AW20"/>
    <mergeCell ref="AZ48:BA48"/>
    <mergeCell ref="BB48:BC48"/>
    <mergeCell ref="AZ49:BA49"/>
    <mergeCell ref="BB49:BC49"/>
    <mergeCell ref="AZ46:BA46"/>
    <mergeCell ref="AV24:AW24"/>
    <mergeCell ref="AV26:AW26"/>
    <mergeCell ref="AV27:AW27"/>
    <mergeCell ref="AV28:AW28"/>
    <mergeCell ref="AV29:AW29"/>
    <mergeCell ref="AV30:AW30"/>
    <mergeCell ref="AV31:AW31"/>
    <mergeCell ref="AV32:AW32"/>
    <mergeCell ref="AV33:AW33"/>
    <mergeCell ref="AV34:AW34"/>
    <mergeCell ref="AV35:AW35"/>
    <mergeCell ref="AV36:AW36"/>
    <mergeCell ref="AV37:AW37"/>
    <mergeCell ref="AV38:AW38"/>
    <mergeCell ref="AV39:AW39"/>
    <mergeCell ref="AV40:AW40"/>
    <mergeCell ref="AV41:AW41"/>
    <mergeCell ref="AV42:AW42"/>
    <mergeCell ref="AV43:AW43"/>
    <mergeCell ref="AV44:AW44"/>
    <mergeCell ref="AV45:AW45"/>
    <mergeCell ref="AV46:AW46"/>
    <mergeCell ref="AV47:AW47"/>
    <mergeCell ref="AV48:AW48"/>
    <mergeCell ref="AV49:AW49"/>
    <mergeCell ref="AV50:AW50"/>
    <mergeCell ref="AX22:AY22"/>
    <mergeCell ref="AX23:AY23"/>
    <mergeCell ref="AX25:AY25"/>
    <mergeCell ref="AX26:AY26"/>
    <mergeCell ref="AX27:AY27"/>
    <mergeCell ref="AX28:AY28"/>
    <mergeCell ref="AX29:AY29"/>
    <mergeCell ref="AX30:AY30"/>
    <mergeCell ref="AX31:AY31"/>
    <mergeCell ref="AX32:AY32"/>
    <mergeCell ref="AX33:AY33"/>
    <mergeCell ref="AX34:AY34"/>
    <mergeCell ref="AX35:AY35"/>
    <mergeCell ref="AX36:AY36"/>
    <mergeCell ref="AX37:AY37"/>
    <mergeCell ref="AX45:AY45"/>
    <mergeCell ref="AX38:AY38"/>
    <mergeCell ref="AX39:AY39"/>
    <mergeCell ref="AX40:AY40"/>
    <mergeCell ref="AX41:AY41"/>
    <mergeCell ref="AX42:AY42"/>
    <mergeCell ref="AX43:AY43"/>
    <mergeCell ref="AX44:AY44"/>
    <mergeCell ref="AX50:AY50"/>
    <mergeCell ref="AX46:AY46"/>
    <mergeCell ref="AX47:AY47"/>
    <mergeCell ref="AX48:AY48"/>
    <mergeCell ref="AX49:AY49"/>
    <mergeCell ref="AZ13:BA13"/>
    <mergeCell ref="AZ14:BA14"/>
    <mergeCell ref="A15:E15"/>
    <mergeCell ref="A14:E14"/>
    <mergeCell ref="AZ15:BA15"/>
    <mergeCell ref="A51:B52"/>
    <mergeCell ref="A6:A7"/>
    <mergeCell ref="A17:A18"/>
    <mergeCell ref="B17:B18"/>
    <mergeCell ref="A13:E13"/>
    <mergeCell ref="A12:E12"/>
    <mergeCell ref="B11:E11"/>
    <mergeCell ref="B10:E10"/>
    <mergeCell ref="C51:D52"/>
    <mergeCell ref="A25:AW25"/>
    <mergeCell ref="AH16:AN16"/>
    <mergeCell ref="AO16:AU16"/>
    <mergeCell ref="E17:E18"/>
    <mergeCell ref="F16:L16"/>
    <mergeCell ref="M16:S16"/>
    <mergeCell ref="A16:E16"/>
    <mergeCell ref="C17:C18"/>
    <mergeCell ref="D17:D18"/>
    <mergeCell ref="T16:Z16"/>
  </mergeCells>
  <printOptions/>
  <pageMargins left="0.5905511811023623" right="0.35433070866141736" top="0.4330708661417323" bottom="0.35433070866141736" header="0.31496062992125984" footer="0.11811023622047245"/>
  <pageSetup fitToHeight="1" fitToWidth="1" horizontalDpi="600" verticalDpi="600" orientation="landscape" paperSize="9" scale="73"/>
  <headerFooter alignWithMargins="0">
    <oddFooter>&amp;C&amp;8 30.82.321 d -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BE72"/>
  <sheetViews>
    <sheetView showGridLines="0" zoomScale="75" zoomScaleNormal="75" workbookViewId="0" topLeftCell="A1">
      <selection activeCell="A1" sqref="A1"/>
    </sheetView>
  </sheetViews>
  <sheetFormatPr defaultColWidth="11.00390625" defaultRowHeight="14.25"/>
  <cols>
    <col min="1" max="2" width="11.625" style="11" customWidth="1"/>
    <col min="3" max="3" width="3.125" style="12" customWidth="1"/>
    <col min="4" max="4" width="2.625" style="11" customWidth="1"/>
    <col min="5" max="5" width="3.125" style="11" customWidth="1"/>
    <col min="6" max="14" width="2.625" style="11" customWidth="1"/>
    <col min="15" max="50" width="2.625" style="12" customWidth="1"/>
    <col min="51" max="55" width="2.625" style="11" customWidth="1"/>
    <col min="56" max="16384" width="10.00390625" style="11" customWidth="1"/>
  </cols>
  <sheetData>
    <row r="1" spans="1:55" s="3" customFormat="1" ht="15">
      <c r="A1" s="1" t="s">
        <v>115</v>
      </c>
      <c r="B1" s="1"/>
      <c r="C1" s="2"/>
      <c r="D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4" t="s">
        <v>175</v>
      </c>
    </row>
    <row r="2" spans="1:55" s="3" customFormat="1" ht="13.5" customHeight="1">
      <c r="A2" s="5" t="s">
        <v>116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02" t="s">
        <v>168</v>
      </c>
    </row>
    <row r="3" spans="1:55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7"/>
    </row>
    <row r="4" spans="1:55" s="3" customFormat="1" ht="40.5" customHeight="1">
      <c r="A4" s="1"/>
      <c r="B4" s="1"/>
      <c r="C4" s="2"/>
      <c r="D4" s="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4" s="3" customFormat="1" ht="20.25" customHeight="1">
      <c r="A5" s="9" t="s">
        <v>143</v>
      </c>
      <c r="B5" s="9"/>
      <c r="C5" s="10"/>
      <c r="D5" s="9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5" s="3" customFormat="1" ht="15" customHeight="1">
      <c r="A6" s="601" t="s">
        <v>206</v>
      </c>
      <c r="B6" s="9"/>
      <c r="C6" s="10"/>
      <c r="D6" s="9"/>
      <c r="E6" s="9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7.25" customHeight="1">
      <c r="A7" s="601"/>
      <c r="B7" s="9"/>
      <c r="C7" s="10"/>
      <c r="D7" s="9"/>
      <c r="E7" s="9"/>
      <c r="O7" s="11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1" ht="6" customHeight="1" thickBot="1">
      <c r="A8" s="13"/>
      <c r="O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Y8" s="14"/>
    </row>
    <row r="9" spans="1:55" ht="12.75" customHeight="1" thickTop="1">
      <c r="A9" s="72" t="s">
        <v>161</v>
      </c>
      <c r="B9" s="423" t="s">
        <v>29</v>
      </c>
      <c r="C9" s="406"/>
      <c r="D9" s="406"/>
      <c r="E9" s="407"/>
      <c r="F9" s="106" t="s">
        <v>41</v>
      </c>
      <c r="G9" s="107" t="s">
        <v>42</v>
      </c>
      <c r="H9" s="107" t="s">
        <v>43</v>
      </c>
      <c r="I9" s="107" t="s">
        <v>37</v>
      </c>
      <c r="J9" s="107" t="s">
        <v>38</v>
      </c>
      <c r="K9" s="107" t="s">
        <v>39</v>
      </c>
      <c r="L9" s="108" t="s">
        <v>40</v>
      </c>
      <c r="M9" s="109" t="s">
        <v>41</v>
      </c>
      <c r="N9" s="107" t="s">
        <v>42</v>
      </c>
      <c r="O9" s="107" t="s">
        <v>43</v>
      </c>
      <c r="P9" s="107" t="s">
        <v>37</v>
      </c>
      <c r="Q9" s="107" t="s">
        <v>38</v>
      </c>
      <c r="R9" s="107" t="s">
        <v>39</v>
      </c>
      <c r="S9" s="110" t="s">
        <v>40</v>
      </c>
      <c r="T9" s="106" t="s">
        <v>41</v>
      </c>
      <c r="U9" s="107" t="s">
        <v>42</v>
      </c>
      <c r="V9" s="107" t="s">
        <v>43</v>
      </c>
      <c r="W9" s="107" t="s">
        <v>37</v>
      </c>
      <c r="X9" s="107" t="s">
        <v>38</v>
      </c>
      <c r="Y9" s="107" t="s">
        <v>39</v>
      </c>
      <c r="Z9" s="108" t="s">
        <v>40</v>
      </c>
      <c r="AA9" s="109" t="s">
        <v>41</v>
      </c>
      <c r="AB9" s="107" t="s">
        <v>42</v>
      </c>
      <c r="AC9" s="107" t="s">
        <v>43</v>
      </c>
      <c r="AD9" s="107" t="s">
        <v>37</v>
      </c>
      <c r="AE9" s="107" t="s">
        <v>38</v>
      </c>
      <c r="AF9" s="107" t="s">
        <v>39</v>
      </c>
      <c r="AG9" s="110" t="s">
        <v>40</v>
      </c>
      <c r="AH9" s="106" t="s">
        <v>41</v>
      </c>
      <c r="AI9" s="107" t="s">
        <v>42</v>
      </c>
      <c r="AJ9" s="107" t="s">
        <v>43</v>
      </c>
      <c r="AK9" s="107" t="s">
        <v>37</v>
      </c>
      <c r="AL9" s="107" t="s">
        <v>38</v>
      </c>
      <c r="AM9" s="107" t="s">
        <v>39</v>
      </c>
      <c r="AN9" s="108" t="s">
        <v>40</v>
      </c>
      <c r="AO9" s="109" t="s">
        <v>41</v>
      </c>
      <c r="AP9" s="107" t="s">
        <v>42</v>
      </c>
      <c r="AQ9" s="107" t="s">
        <v>43</v>
      </c>
      <c r="AR9" s="107" t="s">
        <v>37</v>
      </c>
      <c r="AS9" s="107" t="s">
        <v>38</v>
      </c>
      <c r="AT9" s="107" t="s">
        <v>39</v>
      </c>
      <c r="AU9" s="110" t="s">
        <v>40</v>
      </c>
      <c r="AV9" s="723"/>
      <c r="AW9" s="348" t="s">
        <v>45</v>
      </c>
      <c r="AX9" s="349"/>
      <c r="AY9" s="349"/>
      <c r="AZ9" s="349"/>
      <c r="BA9" s="349"/>
      <c r="BB9" s="350"/>
      <c r="BC9" s="720"/>
    </row>
    <row r="10" spans="1:55" ht="12.75" customHeight="1">
      <c r="A10" s="712">
        <f>IF(1!A10="","",IF(F11&lt;4!F11,4!A10+1,4!A10))</f>
      </c>
      <c r="B10" s="424" t="s">
        <v>30</v>
      </c>
      <c r="C10" s="425"/>
      <c r="D10" s="425"/>
      <c r="E10" s="426"/>
      <c r="F10" s="111" t="e">
        <f>IF(4!M10="",IF(OR(AND(OR(4!L11=1,4!L11=5,4!L11=7,4!L11=8,4!L11=10,4!L11=12),4!L10&gt;30),AND(OR(4!L11=9,4!L11=11),4!L10&gt;29)),1,4!L10+1),IF(4!T10="",IF(OR(AND(OR(4!S11=1,4!S11=5,4!S11=7,4!S11=8,4!S11=10,4!S11=12),4!S10&gt;30),AND(OR(4!S11=9,4!S11=11),4!S10&gt;29)),1,4!S10+1),IF(4!AA10="",IF(OR(AND(OR(4!Z11=1,4!Z11=5,4!Z11=7,4!Z11=8,4!Z11=10,4!Z11=12),4!Z10&gt;30),AND(OR(4!Z11=9,4!Z11=11),4!Z10&gt;29)),1,4!Z10+1),IF(4!AH10="",IF(OR(AND(OR(4!AG11=1,4!AG11=5,4!AG11=7,4!AG11=8,4!AG11=10,4!AG11=12),4!AG10&gt;30),AND(OR(4!AG11=9,4!AG11=11),4!AG10&gt;29)),1,4!AG10+1),IF(4!AO10="",IF(AND(OR(4!AN11=1,4!AN11=5,4!AN11=7,4!AN11=8,4!AN11=10,4!AN11=12),4!AN10&gt;30),1,IF(AND(4!AN11=11,4!AN10&gt;29),1,4!AN10+1)))))))</f>
        <v>#VALUE!</v>
      </c>
      <c r="G10" s="111" t="e">
        <f>IF(F10="","",IF(F11=2,IF(F10&lt;28,IF(1!$L10&gt;0,F10+1,""),1),IF(OR(F11=4,F11=6,F11=9,F11=11),IF(F10&lt;30,IF(1!$L10&gt;0,F10+1,""),1),IF(F10&lt;31,IF(1!$L10&gt;0,F10+1,""),1))))</f>
        <v>#VALUE!</v>
      </c>
      <c r="H10" s="111" t="e">
        <f>IF(G10="","",IF(G11=2,IF(G10&lt;28,IF(1!$L10&gt;0,G10+1,""),1),IF(OR(G11=4,G11=6,G11=9,G11=11),IF(G10&lt;30,IF(1!$L10&gt;0,G10+1,""),1),IF(G10&lt;31,IF(1!$L10&gt;0,G10+1,""),1))))</f>
        <v>#VALUE!</v>
      </c>
      <c r="I10" s="111" t="e">
        <f>IF(H10="","",IF(H11=2,IF(H10&lt;28,IF(1!$L10&gt;0,H10+1,""),1),IF(OR(H11=4,H11=6,H11=9,H11=11),IF(H10&lt;30,IF(1!$L10&gt;0,H10+1,""),1),IF(H10&lt;31,IF(1!$L10&gt;0,H10+1,""),1))))</f>
        <v>#VALUE!</v>
      </c>
      <c r="J10" s="111" t="e">
        <f>IF(I10="","",IF(I11=2,IF(I10&lt;28,IF(1!$L10&gt;0,I10+1,""),1),IF(OR(I11=4,I11=6,I11=9,I11=11),IF(I10&lt;30,IF(1!$L10&gt;0,I10+1,""),1),IF(I10&lt;31,IF(1!$L10&gt;0,I10+1,""),1))))</f>
        <v>#VALUE!</v>
      </c>
      <c r="K10" s="111" t="e">
        <f>IF(J10="","",IF(J11=2,IF(J10&lt;28,IF(1!$L10&gt;0,J10+1,""),1),IF(OR(J11=4,J11=6,J11=9,J11=11),IF(J10&lt;30,IF(1!$L10&gt;0,J10+1,""),1),IF(J10&lt;31,IF(1!$L10&gt;0,J10+1,""),1))))</f>
        <v>#VALUE!</v>
      </c>
      <c r="L10" s="111" t="e">
        <f>IF(K10="","",IF(K11=2,IF(K10&lt;28,IF(1!$L10&gt;0,K10+1,""),1),IF(OR(K11=4,K11=6,K11=9,K11=11),IF(K10&lt;30,IF(1!$L10&gt;0,K10+1,""),1),IF(K10&lt;31,IF(1!$L10&gt;0,K10+1,""),1))))</f>
        <v>#VALUE!</v>
      </c>
      <c r="M10" s="112" t="e">
        <f>IF(L10="","",IF(AND(OR(L11=4,L11=6,L11=9,L11=11),L10=30),"",IF(AND(OR(L11=1,L11=3,L11=5,L11=7,L11=8,L11=10,L11=12),L10=31),"",IF(L10&gt;E10,IF(L11=2,IF(L10&lt;28,IF($K10&gt;0,L10+1,""),1),IF(OR(L11=4,L11=6,L11=9,L11=11),IF(L10&lt;30,IF($K10&gt;0,L10+1,""),1),IF(L10&lt;31,IF($K10&gt;0,L10+1,""),1))),""))))</f>
        <v>#VALUE!</v>
      </c>
      <c r="N10" s="111" t="e">
        <f>IF(M10="","",IF(M11=2,IF(M10&lt;28,IF(1!$L10&gt;0,M10+1,""),1),IF(OR(M11=4,M11=6,M11=9,M11=11),IF(M10&lt;30,IF(1!$L10&gt;0,M10+1,""),1),IF(M10&lt;31,IF(1!$L10&gt;0,M10+1,""),1))))</f>
        <v>#VALUE!</v>
      </c>
      <c r="O10" s="111" t="e">
        <f>IF(N10="","",IF(N11=2,IF(N10&lt;28,IF(1!$L10&gt;0,N10+1,""),1),IF(OR(N11=4,N11=6,N11=9,N11=11),IF(N10&lt;30,IF(1!$L10&gt;0,N10+1,""),1),IF(N10&lt;31,IF(1!$L10&gt;0,N10+1,""),1))))</f>
        <v>#VALUE!</v>
      </c>
      <c r="P10" s="111" t="e">
        <f>IF(O10="","",IF(O11=2,IF(O10&lt;28,IF(1!$L10&gt;0,O10+1,""),1),IF(OR(O11=4,O11=6,O11=9,O11=11),IF(O10&lt;30,IF(1!$L10&gt;0,O10+1,""),1),IF(O10&lt;31,IF(1!$L10&gt;0,O10+1,""),1))))</f>
        <v>#VALUE!</v>
      </c>
      <c r="Q10" s="111" t="e">
        <f>IF(P10="","",IF(P11=2,IF(P10&lt;28,IF(1!$L10&gt;0,P10+1,""),1),IF(OR(P11=4,P11=6,P11=9,P11=11),IF(P10&lt;30,IF(1!$L10&gt;0,P10+1,""),1),IF(P10&lt;31,IF(1!$L10&gt;0,P10+1,""),1))))</f>
        <v>#VALUE!</v>
      </c>
      <c r="R10" s="111" t="e">
        <f>IF(Q10="","",IF(Q11=2,IF(Q10&lt;28,IF(1!$L10&gt;0,Q10+1,""),1),IF(OR(Q11=4,Q11=6,Q11=9,Q11=11),IF(Q10&lt;30,IF(1!$L10&gt;0,Q10+1,""),1),IF(Q10&lt;31,IF(1!$L10&gt;0,Q10+1,""),1))))</f>
        <v>#VALUE!</v>
      </c>
      <c r="S10" s="111" t="e">
        <f>IF(R10="","",IF(R11=2,IF(R10&lt;28,IF(1!$L10&gt;0,R10+1,""),1),IF(OR(R11=4,R11=6,R11=9,R11=11),IF(R10&lt;30,IF(1!$L10&gt;0,R10+1,""),1),IF(R10&lt;31,IF(1!$L10&gt;0,R10+1,""),1))))</f>
        <v>#VALUE!</v>
      </c>
      <c r="T10" s="112" t="e">
        <f>IF(S10="","",IF(AND(OR(S11=4,S11=6,S11=9,S11=11),S10=30),"",IF(AND(OR(S11=1,S11=3,S11=5,S11=7,S11=8,S11=10,S11=12),S10=31),"",IF(S10&gt;L10,IF(S11=2,IF(S10&lt;28,IF($K10&gt;0,S10+1,""),1),IF(OR(S11=4,S11=6,S11=9,S11=11),IF(S10&lt;30,IF($K10&gt;0,S10+1,""),1),IF(S10&lt;31,IF($K10&gt;0,S10+1,""),1))),""))))</f>
        <v>#VALUE!</v>
      </c>
      <c r="U10" s="111" t="e">
        <f>IF(T10="","",IF(T11=2,IF(T10&lt;28,IF(1!$L10&gt;0,T10+1,""),1),IF(OR(T11=4,T11=6,T11=9,T11=11),IF(T10&lt;30,IF(1!$L10&gt;0,T10+1,""),1),IF(T10&lt;31,IF(1!$L10&gt;0,T10+1,""),1))))</f>
        <v>#VALUE!</v>
      </c>
      <c r="V10" s="111" t="e">
        <f>IF(U10="","",IF(U11=2,IF(U10&lt;28,IF(1!$L10&gt;0,U10+1,""),1),IF(OR(U11=4,U11=6,U11=9,U11=11),IF(U10&lt;30,IF(1!$L10&gt;0,U10+1,""),1),IF(U10&lt;31,IF(1!$L10&gt;0,U10+1,""),1))))</f>
        <v>#VALUE!</v>
      </c>
      <c r="W10" s="111" t="e">
        <f>IF(V10="","",IF(V11=2,IF(V10&lt;28,IF(1!$L10&gt;0,V10+1,""),1),IF(OR(V11=4,V11=6,V11=9,V11=11),IF(V10&lt;30,IF(1!$L10&gt;0,V10+1,""),1),IF(V10&lt;31,IF(1!$L10&gt;0,V10+1,""),1))))</f>
        <v>#VALUE!</v>
      </c>
      <c r="X10" s="111" t="e">
        <f>IF(W10="","",IF(W11=2,IF(W10&lt;28,IF(1!$L10&gt;0,W10+1,""),1),IF(OR(W11=4,W11=6,W11=9,W11=11),IF(W10&lt;30,IF(1!$L10&gt;0,W10+1,""),1),IF(W10&lt;31,IF(1!$L10&gt;0,W10+1,""),1))))</f>
        <v>#VALUE!</v>
      </c>
      <c r="Y10" s="111" t="e">
        <f>IF(X10="","",IF(X11=2,IF(X10&lt;28,IF(1!$L10&gt;0,X10+1,""),1),IF(OR(X11=4,X11=6,X11=9,X11=11),IF(X10&lt;30,IF(1!$L10&gt;0,X10+1,""),1),IF(X10&lt;31,IF(1!$L10&gt;0,X10+1,""),1))))</f>
        <v>#VALUE!</v>
      </c>
      <c r="Z10" s="111" t="e">
        <f>IF(Y10="","",IF(Y11=2,IF(Y10&lt;28,IF(1!$L10&gt;0,Y10+1,""),1),IF(OR(Y11=4,Y11=6,Y11=9,Y11=11),IF(Y10&lt;30,IF(1!$L10&gt;0,Y10+1,""),1),IF(Y10&lt;31,IF(1!$L10&gt;0,Y10+1,""),1))))</f>
        <v>#VALUE!</v>
      </c>
      <c r="AA10" s="112" t="e">
        <f>IF(Z10="","",IF(AND(OR(Z11=4,Z11=6,Z11=9,Z11=11),Z10=30),"",IF(AND(OR(Z11=1,Z11=3,Z11=5,Z11=7,Z11=8,Z11=10,Z11=12),Z10=31),"",IF(Z10&gt;S10,IF(Z11=2,IF(Z10&lt;28,IF($K10&gt;0,Z10+1,""),1),IF(OR(Z11=4,Z11=6,Z11=9,Z11=11),IF(Z10&lt;30,IF($K10&gt;0,Z10+1,""),1),IF(Z10&lt;31,IF($K10&gt;0,Z10+1,""),1))),""))))</f>
        <v>#VALUE!</v>
      </c>
      <c r="AB10" s="111" t="e">
        <f>IF(AA10="","",IF(AA11=2,IF(AA10&lt;28,IF(1!$L10&gt;0,AA10+1,""),1),IF(OR(AA11=4,AA11=6,AA11=9,AA11=11),IF(AA10&lt;30,IF(1!$L10&gt;0,AA10+1,""),1),IF(AA10&lt;31,IF(1!$L10&gt;0,AA10+1,""),1))))</f>
        <v>#VALUE!</v>
      </c>
      <c r="AC10" s="111" t="e">
        <f>IF(AB10="","",IF(AB11=2,IF(AB10&lt;28,IF(1!$L10&gt;0,AB10+1,""),1),IF(OR(AB11=4,AB11=6,AB11=9,AB11=11),IF(AB10&lt;30,IF(1!$L10&gt;0,AB10+1,""),1),IF(AB10&lt;31,IF(1!$L10&gt;0,AB10+1,""),1))))</f>
        <v>#VALUE!</v>
      </c>
      <c r="AD10" s="111" t="e">
        <f>IF(AC10="","",IF(AC11=2,IF(AC10&lt;28,IF(1!$L10&gt;0,AC10+1,""),1),IF(OR(AC11=4,AC11=6,AC11=9,AC11=11),IF(AC10&lt;30,IF(1!$L10&gt;0,AC10+1,""),1),IF(AC10&lt;31,IF(1!$L10&gt;0,AC10+1,""),1))))</f>
        <v>#VALUE!</v>
      </c>
      <c r="AE10" s="111" t="e">
        <f>IF(AD10="","",IF(AD11=2,IF(AD10&lt;28,IF(1!$L10&gt;0,AD10+1,""),1),IF(OR(AD11=4,AD11=6,AD11=9,AD11=11),IF(AD10&lt;30,IF(1!$L10&gt;0,AD10+1,""),1),IF(AD10&lt;31,IF(1!$L10&gt;0,AD10+1,""),1))))</f>
        <v>#VALUE!</v>
      </c>
      <c r="AF10" s="111" t="e">
        <f>IF(AE10="","",IF(AE11=2,IF(AE10&lt;28,IF(1!$L10&gt;0,AE10+1,""),1),IF(OR(AE11=4,AE11=6,AE11=9,AE11=11),IF(AE10&lt;30,IF(1!$L10&gt;0,AE10+1,""),1),IF(AE10&lt;31,IF(1!$L10&gt;0,AE10+1,""),1))))</f>
        <v>#VALUE!</v>
      </c>
      <c r="AG10" s="111" t="e">
        <f>IF(AF10="","",IF(AF11=2,IF(AF10&lt;28,IF(1!$L10&gt;0,AF10+1,""),1),IF(OR(AF11=4,AF11=6,AF11=9,AF11=11),IF(AF10&lt;30,IF(1!$L10&gt;0,AF10+1,""),1),IF(AF10&lt;31,IF(1!$L10&gt;0,AF10+1,""),1))))</f>
        <v>#VALUE!</v>
      </c>
      <c r="AH10" s="112" t="e">
        <f>IF(AG10="","",IF(AND(OR(AG11=4,AG11=6,AG11=9,AG11=11),AG10=30),"",IF(AND(OR(AG11=1,AG11=3,AG11=5,AG11=7,AG11=8,AG11=10,AG11=12),AG10=31),"",IF(AG10&gt;Z10,IF(AG11=2,IF(AG10&lt;28,IF($K10&gt;0,AG10+1,""),1),IF(OR(AG11=4,AG11=6,AG11=9,AG11=11),IF(AG10&lt;30,IF($K10&gt;0,AG10+1,""),1),IF(AG10&lt;31,IF($K10&gt;0,AG10+1,""),1))),""))))</f>
        <v>#VALUE!</v>
      </c>
      <c r="AI10" s="111" t="e">
        <f>IF(AH10="","",IF(AH11=2,IF(AH10&lt;28,IF(1!$L10&gt;0,AH10+1,""),1),IF(OR(AH11=4,AH11=6,AH11=9,AH11=11),IF(AH10&lt;30,IF(1!$L10&gt;0,AH10+1,""),1),IF(AH10&lt;31,IF(1!$L10&gt;0,AH10+1,""),1))))</f>
        <v>#VALUE!</v>
      </c>
      <c r="AJ10" s="111" t="e">
        <f>IF(AI10="","",IF(AI11=2,IF(AI10&lt;28,IF(1!$L10&gt;0,AI10+1,""),1),IF(OR(AI11=4,AI11=6,AI11=9,AI11=11),IF(AI10&lt;30,IF(1!$L10&gt;0,AI10+1,""),1),IF(AI10&lt;31,IF(1!$L10&gt;0,AI10+1,""),1))))</f>
        <v>#VALUE!</v>
      </c>
      <c r="AK10" s="111" t="e">
        <f>IF(AJ10="","",IF(AJ11=2,IF(AJ10&lt;28,IF(1!$L10&gt;0,AJ10+1,""),1),IF(OR(AJ11=4,AJ11=6,AJ11=9,AJ11=11),IF(AJ10&lt;30,IF(1!$L10&gt;0,AJ10+1,""),1),IF(AJ10&lt;31,IF(1!$L10&gt;0,AJ10+1,""),1))))</f>
        <v>#VALUE!</v>
      </c>
      <c r="AL10" s="111" t="e">
        <f>IF(AK10="","",IF(AK11=2,IF(AK10&lt;28,IF(1!$L10&gt;0,AK10+1,""),1),IF(OR(AK11=4,AK11=6,AK11=9,AK11=11),IF(AK10&lt;30,IF(1!$L10&gt;0,AK10+1,""),1),IF(AK10&lt;31,IF(1!$L10&gt;0,AK10+1,""),1))))</f>
        <v>#VALUE!</v>
      </c>
      <c r="AM10" s="111" t="e">
        <f>IF(AL10="","",IF(AL11=2,IF(AL10&lt;28,IF(1!$L10&gt;0,AL10+1,""),1),IF(OR(AL11=4,AL11=6,AL11=9,AL11=11),IF(AL10&lt;30,IF(1!$L10&gt;0,AL10+1,""),1),IF(AL10&lt;31,IF(1!$L10&gt;0,AL10+1,""),1))))</f>
        <v>#VALUE!</v>
      </c>
      <c r="AN10" s="111" t="e">
        <f>IF(AM10="","",IF(AM11=2,IF(AM10&lt;28,IF(1!$L10&gt;0,AM10+1,""),1),IF(OR(AM11=4,AM11=6,AM11=9,AM11=11),IF(AM10&lt;30,IF(1!$L10&gt;0,AM10+1,""),1),IF(AM10&lt;31,IF(1!$L10&gt;0,AM10+1,""),1))))</f>
        <v>#VALUE!</v>
      </c>
      <c r="AO10" s="112" t="e">
        <f>IF(AN10="","",IF(AND(OR(AN11=4,AN11=6,AN11=9,AN11=11),AN10=30),"",IF(AND(OR(AN11=1,AN11=3,AN11=5,AN11=7,AN11=8,AN11=10,AN11=12),AN10=31),"",IF(AN10&gt;AG10,IF(AN11=2,IF(AN10&lt;28,IF($K10&gt;0,AN10+1,""),1),IF(OR(AN11=4,AN11=6,AN11=9,AN11=11),IF(AN10&lt;30,IF($K10&gt;0,AN10+1,""),1),IF(AN10&lt;31,IF($K10&gt;0,AN10+1,""),1))),""))))</f>
        <v>#VALUE!</v>
      </c>
      <c r="AP10" s="111" t="e">
        <f>IF(AO10="","",IF(AO11=2,IF(AO10&lt;28,IF(1!$L10&gt;0,AO10+1,""),1),IF(OR(AO11=4,AO11=6,AO11=9,AO11=11),IF(AO10&lt;30,IF(1!$L10&gt;0,AO10+1,""),1),IF(AO10&lt;31,IF(1!$L10&gt;0,AO10+1,""),1))))</f>
        <v>#VALUE!</v>
      </c>
      <c r="AQ10" s="111" t="e">
        <f>IF(AP10="","",IF(AP11=2,IF(AP10&lt;28,IF(1!$L10&gt;0,AP10+1,""),1),IF(OR(AP11=4,AP11=6,AP11=9,AP11=11),IF(AP10&lt;30,IF(1!$L10&gt;0,AP10+1,""),1),IF(AP10&lt;31,IF(1!$L10&gt;0,AP10+1,""),1))))</f>
        <v>#VALUE!</v>
      </c>
      <c r="AR10" s="111" t="e">
        <f>IF(AQ10="","",IF(AQ11=2,IF(AQ10&lt;28,IF(1!$L10&gt;0,AQ10+1,""),1),IF(OR(AQ11=4,AQ11=6,AQ11=9,AQ11=11),IF(AQ10&lt;30,IF(1!$L10&gt;0,AQ10+1,""),1),IF(AQ10&lt;31,IF(1!$L10&gt;0,AQ10+1,""),1))))</f>
        <v>#VALUE!</v>
      </c>
      <c r="AS10" s="111" t="e">
        <f>IF(AR10="","",IF(AR11=2,IF(AR10&lt;28,IF(1!$L10&gt;0,AR10+1,""),1),IF(OR(AR11=4,AR11=6,AR11=9,AR11=11),IF(AR10&lt;30,IF(1!$L10&gt;0,AR10+1,""),1),IF(AR10&lt;31,IF(1!$L10&gt;0,AR10+1,""),1))))</f>
        <v>#VALUE!</v>
      </c>
      <c r="AT10" s="111" t="e">
        <f>IF(AS10="","",IF(AS11=2,IF(AS10&lt;28,IF(1!$L10&gt;0,AS10+1,""),1),IF(OR(AS11=4,AS11=6,AS11=9,AS11=11),IF(AS10&lt;30,IF(1!$L10&gt;0,AS10+1,""),1),IF(AS10&lt;31,IF(1!$L10&gt;0,AS10+1,""),1))))</f>
        <v>#VALUE!</v>
      </c>
      <c r="AU10" s="111" t="e">
        <f>IF(AT10="","",IF(AT11=2,IF(AT10&lt;28,IF(1!$L10&gt;0,AT10+1,""),1),IF(OR(AT11=4,AT11=6,AT11=9,AT11=11),IF(AT10&lt;30,IF(1!$L10&gt;0,AT10+1,""),1),IF(AT10&lt;31,IF(1!$L10&gt;0,AT10+1,""),1))))</f>
        <v>#VALUE!</v>
      </c>
      <c r="AV10" s="724"/>
      <c r="AW10" s="351"/>
      <c r="AX10" s="352"/>
      <c r="AY10" s="352"/>
      <c r="AZ10" s="352"/>
      <c r="BA10" s="352"/>
      <c r="BB10" s="353"/>
      <c r="BC10" s="721"/>
    </row>
    <row r="11" spans="1:55" ht="12.75" customHeight="1" thickBot="1">
      <c r="A11" s="713"/>
      <c r="B11" s="427" t="s">
        <v>31</v>
      </c>
      <c r="C11" s="428"/>
      <c r="D11" s="428"/>
      <c r="E11" s="429"/>
      <c r="F11" s="113" t="e">
        <f>IF(F10="","",IF(4!M11="",IF(F10&gt;4!L10,4!L11,4!L11+1),IF(4!T11="",IF(F10&gt;4!S10,4!S11,4!S11+1),IF(4!AA10="",IF(F10&gt;4!Z10,4!Z11,4!Z11+1),IF(4!AH11="",IF(F10&gt;4!AG10,4!AG11,4!AG11+1),IF(4!AO11="",IF(F10&gt;4!AN10,4!AN11,4!AN11+1),4!AU11+1))))))</f>
        <v>#VALUE!</v>
      </c>
      <c r="G11" s="114" t="e">
        <f aca="true" t="shared" si="0" ref="G11:AU11">IF(G10="","",IF(F11&lt;&gt;"",IF(AND(F10=31,F11=12),1,IF(G10&gt;F10,F11,F11+1))))</f>
        <v>#VALUE!</v>
      </c>
      <c r="H11" s="114" t="e">
        <f t="shared" si="0"/>
        <v>#VALUE!</v>
      </c>
      <c r="I11" s="114" t="e">
        <f t="shared" si="0"/>
        <v>#VALUE!</v>
      </c>
      <c r="J11" s="114" t="e">
        <f t="shared" si="0"/>
        <v>#VALUE!</v>
      </c>
      <c r="K11" s="114" t="e">
        <f t="shared" si="0"/>
        <v>#VALUE!</v>
      </c>
      <c r="L11" s="114" t="e">
        <f t="shared" si="0"/>
        <v>#VALUE!</v>
      </c>
      <c r="M11" s="115" t="e">
        <f t="shared" si="0"/>
        <v>#VALUE!</v>
      </c>
      <c r="N11" s="114" t="e">
        <f t="shared" si="0"/>
        <v>#VALUE!</v>
      </c>
      <c r="O11" s="114" t="e">
        <f t="shared" si="0"/>
        <v>#VALUE!</v>
      </c>
      <c r="P11" s="114" t="e">
        <f t="shared" si="0"/>
        <v>#VALUE!</v>
      </c>
      <c r="Q11" s="114" t="e">
        <f t="shared" si="0"/>
        <v>#VALUE!</v>
      </c>
      <c r="R11" s="114" t="e">
        <f t="shared" si="0"/>
        <v>#VALUE!</v>
      </c>
      <c r="S11" s="116" t="e">
        <f t="shared" si="0"/>
        <v>#VALUE!</v>
      </c>
      <c r="T11" s="115" t="e">
        <f t="shared" si="0"/>
        <v>#VALUE!</v>
      </c>
      <c r="U11" s="114" t="e">
        <f t="shared" si="0"/>
        <v>#VALUE!</v>
      </c>
      <c r="V11" s="114" t="e">
        <f t="shared" si="0"/>
        <v>#VALUE!</v>
      </c>
      <c r="W11" s="114" t="e">
        <f t="shared" si="0"/>
        <v>#VALUE!</v>
      </c>
      <c r="X11" s="114" t="e">
        <f t="shared" si="0"/>
        <v>#VALUE!</v>
      </c>
      <c r="Y11" s="114" t="e">
        <f t="shared" si="0"/>
        <v>#VALUE!</v>
      </c>
      <c r="Z11" s="116" t="e">
        <f t="shared" si="0"/>
        <v>#VALUE!</v>
      </c>
      <c r="AA11" s="115" t="e">
        <f t="shared" si="0"/>
        <v>#VALUE!</v>
      </c>
      <c r="AB11" s="114" t="e">
        <f t="shared" si="0"/>
        <v>#VALUE!</v>
      </c>
      <c r="AC11" s="114" t="e">
        <f t="shared" si="0"/>
        <v>#VALUE!</v>
      </c>
      <c r="AD11" s="114" t="e">
        <f t="shared" si="0"/>
        <v>#VALUE!</v>
      </c>
      <c r="AE11" s="114" t="e">
        <f t="shared" si="0"/>
        <v>#VALUE!</v>
      </c>
      <c r="AF11" s="114" t="e">
        <f t="shared" si="0"/>
        <v>#VALUE!</v>
      </c>
      <c r="AG11" s="116" t="e">
        <f t="shared" si="0"/>
        <v>#VALUE!</v>
      </c>
      <c r="AH11" s="115" t="e">
        <f t="shared" si="0"/>
        <v>#VALUE!</v>
      </c>
      <c r="AI11" s="114" t="e">
        <f t="shared" si="0"/>
        <v>#VALUE!</v>
      </c>
      <c r="AJ11" s="114" t="e">
        <f t="shared" si="0"/>
        <v>#VALUE!</v>
      </c>
      <c r="AK11" s="114" t="e">
        <f t="shared" si="0"/>
        <v>#VALUE!</v>
      </c>
      <c r="AL11" s="114" t="e">
        <f t="shared" si="0"/>
        <v>#VALUE!</v>
      </c>
      <c r="AM11" s="114" t="e">
        <f t="shared" si="0"/>
        <v>#VALUE!</v>
      </c>
      <c r="AN11" s="116" t="e">
        <f t="shared" si="0"/>
        <v>#VALUE!</v>
      </c>
      <c r="AO11" s="115" t="e">
        <f t="shared" si="0"/>
        <v>#VALUE!</v>
      </c>
      <c r="AP11" s="114" t="e">
        <f t="shared" si="0"/>
        <v>#VALUE!</v>
      </c>
      <c r="AQ11" s="114" t="e">
        <f t="shared" si="0"/>
        <v>#VALUE!</v>
      </c>
      <c r="AR11" s="114" t="e">
        <f t="shared" si="0"/>
        <v>#VALUE!</v>
      </c>
      <c r="AS11" s="114" t="e">
        <f t="shared" si="0"/>
        <v>#VALUE!</v>
      </c>
      <c r="AT11" s="114" t="e">
        <f t="shared" si="0"/>
        <v>#VALUE!</v>
      </c>
      <c r="AU11" s="116" t="e">
        <f t="shared" si="0"/>
        <v>#VALUE!</v>
      </c>
      <c r="AV11" s="725"/>
      <c r="AW11" s="354">
        <f>IF(OR(MAX($F$12:$AU$15)&gt;1,MAX($F$19:$AU$24)&gt;1,MAX($F$26:$AU$49)&gt;1),0,IF(4!AW11&gt;0,IF(SUM(F16:AU16)&gt;0,(IF(F16=1,SUM(F12:L13),0)+IF(M16=1,SUM(M12:S13),0)+IF(T16=1,SUM(T12:Z13),0)+IF(AA16=1,SUM(AA12:AG13),0)+IF(AH16=1,SUM(AH12:AN13),0)+IF(AO16=1,SUM(AO12:AU13),0)+1!BD12+2!BD12+3!BD12+4!BD12)/(SUM(F16:AU16)+1!BD16+2!BD16+3!BD16+4!BD16),4!AW11),IF(SUM(F16:AU16)&gt;0,((IF(F16=1,SUM(F12:L13),0)+IF(M16=1,SUM(M12:S13),0)+IF(T16=1,SUM(T12:Z13),0)+IF(AA16=1,SUM(AA12:AG13),0)+IF(AH16=1,SUM(AH12:AN13),0)+IF(AO16=1,SUM(AO12:AU13),0))/SUM(F16:AU16)),4!AW11)))</f>
        <v>0</v>
      </c>
      <c r="AX11" s="355"/>
      <c r="AY11" s="355"/>
      <c r="AZ11" s="355"/>
      <c r="BA11" s="355"/>
      <c r="BB11" s="356"/>
      <c r="BC11" s="722"/>
    </row>
    <row r="12" spans="1:56" ht="12.75" customHeight="1" thickTop="1">
      <c r="A12" s="405" t="s">
        <v>34</v>
      </c>
      <c r="B12" s="406"/>
      <c r="C12" s="406"/>
      <c r="D12" s="406"/>
      <c r="E12" s="407"/>
      <c r="F12" s="17"/>
      <c r="G12" s="18"/>
      <c r="H12" s="18"/>
      <c r="I12" s="18"/>
      <c r="J12" s="18"/>
      <c r="K12" s="18"/>
      <c r="L12" s="19"/>
      <c r="M12" s="20"/>
      <c r="N12" s="18"/>
      <c r="O12" s="18"/>
      <c r="P12" s="18"/>
      <c r="Q12" s="18"/>
      <c r="R12" s="18"/>
      <c r="S12" s="21"/>
      <c r="T12" s="22"/>
      <c r="U12" s="18"/>
      <c r="V12" s="18"/>
      <c r="W12" s="18"/>
      <c r="X12" s="18"/>
      <c r="Y12" s="18"/>
      <c r="Z12" s="19"/>
      <c r="AA12" s="20"/>
      <c r="AB12" s="18"/>
      <c r="AC12" s="18"/>
      <c r="AD12" s="18"/>
      <c r="AE12" s="18"/>
      <c r="AF12" s="18"/>
      <c r="AG12" s="21"/>
      <c r="AH12" s="22"/>
      <c r="AI12" s="18"/>
      <c r="AJ12" s="18"/>
      <c r="AK12" s="18"/>
      <c r="AL12" s="18"/>
      <c r="AM12" s="18"/>
      <c r="AN12" s="19"/>
      <c r="AO12" s="20"/>
      <c r="AP12" s="18"/>
      <c r="AQ12" s="18"/>
      <c r="AR12" s="18"/>
      <c r="AS12" s="18"/>
      <c r="AT12" s="18"/>
      <c r="AU12" s="21"/>
      <c r="AV12" s="15" t="s">
        <v>50</v>
      </c>
      <c r="AW12" s="73"/>
      <c r="AX12" s="74"/>
      <c r="AY12" s="74"/>
      <c r="AZ12" s="714">
        <f>IF(OR(MAX($F$12:$AU$15)&gt;1,MAX($F$19:$AU$24)&gt;1,MAX($F$26:$AU$49)&gt;1),0,SUM(F12:AU12))</f>
        <v>0</v>
      </c>
      <c r="BA12" s="715"/>
      <c r="BB12" s="432">
        <f>SUM(F12:AU12)+4!BB12</f>
        <v>0</v>
      </c>
      <c r="BC12" s="433"/>
      <c r="BD12" s="127">
        <f>IF(F16=1,SUM(F12:L13),0)+IF(M16=1,SUM(M12:S13),0)+IF(T16=1,SUM(T12:Z13),0)+IF(AA16=1,SUM(AA12:AG13),0)+IF(AH16=1,SUM(AH12:AN13),0)+IF(AO16=1,SUM(AO12:AU13),0)</f>
        <v>0</v>
      </c>
    </row>
    <row r="13" spans="1:56" ht="12.75" customHeight="1" thickBot="1">
      <c r="A13" s="677" t="s">
        <v>35</v>
      </c>
      <c r="B13" s="678"/>
      <c r="C13" s="678"/>
      <c r="D13" s="678"/>
      <c r="E13" s="679"/>
      <c r="F13" s="23"/>
      <c r="G13" s="24"/>
      <c r="H13" s="24"/>
      <c r="I13" s="24"/>
      <c r="J13" s="24"/>
      <c r="K13" s="24"/>
      <c r="L13" s="25"/>
      <c r="M13" s="26"/>
      <c r="N13" s="24"/>
      <c r="O13" s="24"/>
      <c r="P13" s="24"/>
      <c r="Q13" s="24"/>
      <c r="R13" s="24"/>
      <c r="S13" s="27"/>
      <c r="T13" s="28"/>
      <c r="U13" s="24"/>
      <c r="V13" s="24"/>
      <c r="W13" s="24"/>
      <c r="X13" s="24"/>
      <c r="Y13" s="24"/>
      <c r="Z13" s="25"/>
      <c r="AA13" s="26"/>
      <c r="AB13" s="24"/>
      <c r="AC13" s="24"/>
      <c r="AD13" s="24"/>
      <c r="AE13" s="24"/>
      <c r="AF13" s="24"/>
      <c r="AG13" s="27"/>
      <c r="AH13" s="28"/>
      <c r="AI13" s="24"/>
      <c r="AJ13" s="24"/>
      <c r="AK13" s="24"/>
      <c r="AL13" s="24"/>
      <c r="AM13" s="24"/>
      <c r="AN13" s="25"/>
      <c r="AO13" s="26"/>
      <c r="AP13" s="24"/>
      <c r="AQ13" s="24"/>
      <c r="AR13" s="24"/>
      <c r="AS13" s="24"/>
      <c r="AT13" s="24"/>
      <c r="AU13" s="27"/>
      <c r="AV13" s="61" t="s">
        <v>51</v>
      </c>
      <c r="AW13" s="75"/>
      <c r="AX13" s="75"/>
      <c r="AY13" s="75"/>
      <c r="AZ13" s="707">
        <f>IF(OR(MAX($F$12:$AU$15)&gt;1,MAX($F$19:$AU$24)&gt;1,MAX($F$26:$AU$49)&gt;1),0,SUM(F13:AU13))</f>
        <v>0</v>
      </c>
      <c r="BA13" s="708"/>
      <c r="BB13" s="440">
        <f>SUM(F13:AU13)+4!BB13</f>
        <v>0</v>
      </c>
      <c r="BC13" s="441"/>
      <c r="BD13" s="127"/>
    </row>
    <row r="14" spans="1:56" ht="13.5" thickBot="1" thickTop="1">
      <c r="A14" s="357" t="s">
        <v>80</v>
      </c>
      <c r="B14" s="358"/>
      <c r="C14" s="358"/>
      <c r="D14" s="358"/>
      <c r="E14" s="522"/>
      <c r="F14" s="29"/>
      <c r="G14" s="30"/>
      <c r="H14" s="30"/>
      <c r="I14" s="30"/>
      <c r="J14" s="30"/>
      <c r="K14" s="30"/>
      <c r="L14" s="31"/>
      <c r="M14" s="32"/>
      <c r="N14" s="30"/>
      <c r="O14" s="30"/>
      <c r="P14" s="30"/>
      <c r="Q14" s="30"/>
      <c r="R14" s="30"/>
      <c r="S14" s="33"/>
      <c r="T14" s="34"/>
      <c r="U14" s="30"/>
      <c r="V14" s="30"/>
      <c r="W14" s="30"/>
      <c r="X14" s="30"/>
      <c r="Y14" s="30"/>
      <c r="Z14" s="31"/>
      <c r="AA14" s="32"/>
      <c r="AB14" s="30"/>
      <c r="AC14" s="30"/>
      <c r="AD14" s="30"/>
      <c r="AE14" s="30"/>
      <c r="AF14" s="30"/>
      <c r="AG14" s="33"/>
      <c r="AH14" s="35"/>
      <c r="AI14" s="36"/>
      <c r="AJ14" s="36"/>
      <c r="AK14" s="36"/>
      <c r="AL14" s="36"/>
      <c r="AM14" s="36"/>
      <c r="AN14" s="37"/>
      <c r="AO14" s="38"/>
      <c r="AP14" s="36"/>
      <c r="AQ14" s="36"/>
      <c r="AR14" s="36"/>
      <c r="AS14" s="36"/>
      <c r="AT14" s="36"/>
      <c r="AU14" s="39"/>
      <c r="AV14" s="16" t="s">
        <v>81</v>
      </c>
      <c r="AW14" s="76"/>
      <c r="AX14" s="76"/>
      <c r="AY14" s="76"/>
      <c r="AZ14" s="709">
        <f>IF(OR(MAX($F$12:$AU$15)&gt;1,MAX($F$19:$AU$24)&gt;1,MAX($F$26:$AU$49)&gt;1),0,SUM(F14:AU14))</f>
        <v>0</v>
      </c>
      <c r="BA14" s="710"/>
      <c r="BB14" s="430">
        <f>SUM(F14:AU14)+4!BB14</f>
        <v>0</v>
      </c>
      <c r="BC14" s="431"/>
      <c r="BD14" s="127"/>
    </row>
    <row r="15" spans="1:56" ht="13.5" thickBot="1" thickTop="1">
      <c r="A15" s="357" t="s">
        <v>106</v>
      </c>
      <c r="B15" s="358"/>
      <c r="C15" s="358"/>
      <c r="D15" s="358"/>
      <c r="E15" s="522"/>
      <c r="F15" s="29"/>
      <c r="G15" s="30"/>
      <c r="H15" s="30"/>
      <c r="I15" s="30"/>
      <c r="J15" s="30"/>
      <c r="K15" s="30"/>
      <c r="L15" s="31"/>
      <c r="M15" s="32"/>
      <c r="N15" s="30"/>
      <c r="O15" s="30"/>
      <c r="P15" s="30"/>
      <c r="Q15" s="30"/>
      <c r="R15" s="30"/>
      <c r="S15" s="33"/>
      <c r="T15" s="34"/>
      <c r="U15" s="30"/>
      <c r="V15" s="30"/>
      <c r="W15" s="30"/>
      <c r="X15" s="30"/>
      <c r="Y15" s="30"/>
      <c r="Z15" s="31"/>
      <c r="AA15" s="32"/>
      <c r="AB15" s="30"/>
      <c r="AC15" s="30"/>
      <c r="AD15" s="30"/>
      <c r="AE15" s="30"/>
      <c r="AF15" s="30"/>
      <c r="AG15" s="33"/>
      <c r="AH15" s="35"/>
      <c r="AI15" s="36"/>
      <c r="AJ15" s="36"/>
      <c r="AK15" s="36"/>
      <c r="AL15" s="36"/>
      <c r="AM15" s="36"/>
      <c r="AN15" s="37"/>
      <c r="AO15" s="38"/>
      <c r="AP15" s="36"/>
      <c r="AQ15" s="36"/>
      <c r="AR15" s="36"/>
      <c r="AS15" s="36"/>
      <c r="AT15" s="36"/>
      <c r="AU15" s="39"/>
      <c r="AV15" s="16" t="s">
        <v>111</v>
      </c>
      <c r="AW15" s="76"/>
      <c r="AX15" s="76"/>
      <c r="AY15" s="76"/>
      <c r="AZ15" s="709">
        <f>IF(OR(MAX($F$12:$AU$15)&gt;1,MAX($F$19:$AU$24)&gt;1,MAX($F$26:$AU$49)&gt;1),0,SUM(F15:AU15))</f>
        <v>0</v>
      </c>
      <c r="BA15" s="710"/>
      <c r="BB15" s="430">
        <f>SUM(F15:AU15)+4!BB15</f>
        <v>0</v>
      </c>
      <c r="BC15" s="431"/>
      <c r="BD15" s="127"/>
    </row>
    <row r="16" spans="1:56" ht="13.5" thickBot="1" thickTop="1">
      <c r="A16" s="357" t="s">
        <v>44</v>
      </c>
      <c r="B16" s="358"/>
      <c r="C16" s="358"/>
      <c r="D16" s="358"/>
      <c r="E16" s="522"/>
      <c r="F16" s="718">
        <f>IF(SUM(F12:L15)&lt;&gt;0,1,"")</f>
      </c>
      <c r="G16" s="704"/>
      <c r="H16" s="704"/>
      <c r="I16" s="704"/>
      <c r="J16" s="704"/>
      <c r="K16" s="704"/>
      <c r="L16" s="704"/>
      <c r="M16" s="704">
        <f>IF(SUM(M12:S15)&lt;&gt;0,1,"")</f>
      </c>
      <c r="N16" s="704"/>
      <c r="O16" s="704"/>
      <c r="P16" s="704"/>
      <c r="Q16" s="704"/>
      <c r="R16" s="704"/>
      <c r="S16" s="704"/>
      <c r="T16" s="704">
        <f>IF(SUM(T12:Z15)&lt;&gt;0,1,"")</f>
      </c>
      <c r="U16" s="704"/>
      <c r="V16" s="704"/>
      <c r="W16" s="704"/>
      <c r="X16" s="704"/>
      <c r="Y16" s="704"/>
      <c r="Z16" s="704"/>
      <c r="AA16" s="704">
        <f>IF(SUM(AA12:AG15)&lt;&gt;0,1,"")</f>
      </c>
      <c r="AB16" s="704"/>
      <c r="AC16" s="704"/>
      <c r="AD16" s="704"/>
      <c r="AE16" s="704"/>
      <c r="AF16" s="704"/>
      <c r="AG16" s="704"/>
      <c r="AH16" s="704">
        <f>IF(SUM(AH12:AN15)&lt;&gt;0,1,"")</f>
      </c>
      <c r="AI16" s="704"/>
      <c r="AJ16" s="704"/>
      <c r="AK16" s="704"/>
      <c r="AL16" s="704"/>
      <c r="AM16" s="704"/>
      <c r="AN16" s="704"/>
      <c r="AO16" s="704">
        <f>IF(SUM(AO12:AU15)&lt;&gt;0,1,"")</f>
      </c>
      <c r="AP16" s="704"/>
      <c r="AQ16" s="704"/>
      <c r="AR16" s="704"/>
      <c r="AS16" s="704"/>
      <c r="AT16" s="704"/>
      <c r="AU16" s="704"/>
      <c r="AV16" s="726"/>
      <c r="AW16" s="473"/>
      <c r="AX16" s="473"/>
      <c r="AY16" s="473"/>
      <c r="AZ16" s="473"/>
      <c r="BA16" s="473"/>
      <c r="BB16" s="473"/>
      <c r="BC16" s="727"/>
      <c r="BD16" s="127">
        <f>SUM(F16:AU16)</f>
        <v>0</v>
      </c>
    </row>
    <row r="17" spans="1:55" s="67" customFormat="1" ht="12.75" customHeight="1" thickTop="1">
      <c r="A17" s="533" t="s">
        <v>130</v>
      </c>
      <c r="B17" s="337" t="s">
        <v>131</v>
      </c>
      <c r="C17" s="335" t="s">
        <v>18</v>
      </c>
      <c r="D17" s="705" t="s">
        <v>163</v>
      </c>
      <c r="E17" s="573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8"/>
      <c r="AV17" s="417" t="s">
        <v>32</v>
      </c>
      <c r="AW17" s="528"/>
      <c r="AX17" s="528"/>
      <c r="AY17" s="528"/>
      <c r="AZ17" s="528"/>
      <c r="BA17" s="528"/>
      <c r="BB17" s="528"/>
      <c r="BC17" s="433"/>
    </row>
    <row r="18" spans="1:55" s="67" customFormat="1" ht="12.75" customHeight="1" thickBot="1">
      <c r="A18" s="534"/>
      <c r="B18" s="336"/>
      <c r="C18" s="330"/>
      <c r="D18" s="706"/>
      <c r="E18" s="574"/>
      <c r="F18" s="579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1"/>
      <c r="AV18" s="499" t="s">
        <v>33</v>
      </c>
      <c r="AW18" s="500"/>
      <c r="AX18" s="475" t="s">
        <v>79</v>
      </c>
      <c r="AY18" s="476"/>
      <c r="AZ18" s="500" t="s">
        <v>107</v>
      </c>
      <c r="BA18" s="500"/>
      <c r="BB18" s="421" t="s">
        <v>49</v>
      </c>
      <c r="BC18" s="477"/>
    </row>
    <row r="19" spans="1:55" s="67" customFormat="1" ht="12.75" customHeight="1" thickTop="1">
      <c r="A19" s="155">
        <f>IF(1!B19&lt;&gt;"",1!B19,"")</f>
      </c>
      <c r="B19" s="97">
        <f>IF(1!C19&lt;&gt;"",1!C19,"")</f>
      </c>
      <c r="C19" s="156">
        <f>IF(1!D19&lt;&gt;"",1!D19,"")</f>
      </c>
      <c r="D19" s="156">
        <f>IF(1!E19&lt;&gt;"",1!E19,"")</f>
      </c>
      <c r="E19" s="78">
        <f>4!BB19</f>
        <v>0</v>
      </c>
      <c r="F19" s="12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529">
        <f>IF(OR(MAX($F$12:$AU$15)&gt;1,MAX($F$19:$AU$24)&gt;1,MAX($F$26:$AU$49)&gt;1),0,SUMPRODUCT(F$12:AU$12,F19:AU19)+SUMPRODUCT(F$13:AU$13,F19:AU19)+4!AV19)</f>
        <v>0</v>
      </c>
      <c r="AW19" s="614"/>
      <c r="AX19" s="492">
        <f>IF(OR(MAX($F$12:$AU$15)&gt;1,MAX($F$19:$AU$24)&gt;1,MAX($F$26:$AU$49)&gt;1),0,SUMPRODUCT(F$14:AU$14,F19:AU19)+4!AX19)</f>
        <v>0</v>
      </c>
      <c r="AY19" s="492"/>
      <c r="AZ19" s="719">
        <f>IF(OR(MAX($F$12:$AU$15)&gt;1,MAX($F$19:$AU$24)&gt;1,MAX($F$26:$AU$49)&gt;1),0,SUMPRODUCT(F$15:AU$15,F19:AU19)+4!AZ19)</f>
        <v>0</v>
      </c>
      <c r="BA19" s="703"/>
      <c r="BB19" s="702">
        <f aca="true" t="shared" si="1" ref="BB19:BB24">SUM(AV19:BA19)</f>
        <v>0</v>
      </c>
      <c r="BC19" s="703"/>
    </row>
    <row r="20" spans="1:55" ht="12.75" customHeight="1">
      <c r="A20" s="96">
        <f>IF(1!B20&lt;&gt;"",1!B20,"")</f>
      </c>
      <c r="B20" s="97">
        <f>IF(1!C20&lt;&gt;"",1!C20,"")</f>
      </c>
      <c r="C20" s="77">
        <f>IF(1!D20&lt;&gt;"",1!D20,"")</f>
      </c>
      <c r="D20" s="77">
        <f>IF(1!E20&lt;&gt;"",1!E20,"")</f>
      </c>
      <c r="E20" s="78">
        <f>4!BB20</f>
        <v>0</v>
      </c>
      <c r="F20" s="8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47">
        <f>IF(OR(MAX($F$12:$AU$15)&gt;1,MAX($F$19:$AU$24)&gt;1,MAX($F$26:$AU$49)&gt;1),0,SUMPRODUCT(F$12:AU$12,F20:AU20)+SUMPRODUCT(F$13:AU$13,F20:AU20)+4!AV20)</f>
        <v>0</v>
      </c>
      <c r="AW20" s="446"/>
      <c r="AX20" s="448">
        <f>IF(OR(MAX($F$12:$AU$15)&gt;1,MAX($F$19:$AU$24)&gt;1,MAX($F$26:$AU$49)&gt;1),0,SUMPRODUCT(F$14:AU$14,F20:AU20)+4!AX20)</f>
        <v>0</v>
      </c>
      <c r="AY20" s="448"/>
      <c r="AZ20" s="448">
        <f>IF(OR(MAX($F$12:$AU$15)&gt;1,MAX($F$19:$AU$24)&gt;1,MAX($F$26:$AU$49)&gt;1),0,SUMPRODUCT(F$15:AU$15,F20:AU20)+4!AZ20)</f>
        <v>0</v>
      </c>
      <c r="BA20" s="451"/>
      <c r="BB20" s="447">
        <f t="shared" si="1"/>
        <v>0</v>
      </c>
      <c r="BC20" s="451"/>
    </row>
    <row r="21" spans="1:55" ht="12.75" customHeight="1">
      <c r="A21" s="96">
        <f>IF(1!B21&lt;&gt;"",1!B21,"")</f>
      </c>
      <c r="B21" s="97">
        <f>IF(1!C21&lt;&gt;"",1!C21,"")</f>
      </c>
      <c r="C21" s="77">
        <f>IF(1!D21&lt;&gt;"",1!D21,"")</f>
      </c>
      <c r="D21" s="77">
        <f>IF(1!E21&lt;&gt;"",1!E21,"")</f>
      </c>
      <c r="E21" s="78">
        <f>4!BB21</f>
        <v>0</v>
      </c>
      <c r="F21" s="8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47">
        <f>IF(OR(MAX($F$12:$AU$15)&gt;1,MAX($F$19:$AU$24)&gt;1,MAX($F$26:$AU$49)&gt;1),0,SUMPRODUCT(F$12:AU$12,F21:AU21)+SUMPRODUCT(F$13:AU$13,F21:AU21)+4!AV21)</f>
        <v>0</v>
      </c>
      <c r="AW21" s="446"/>
      <c r="AX21" s="448">
        <f>IF(OR(MAX($F$12:$AU$15)&gt;1,MAX($F$19:$AU$24)&gt;1,MAX($F$26:$AU$49)&gt;1),0,SUMPRODUCT(F$14:AU$14,F21:AU21)+4!AX21)</f>
        <v>0</v>
      </c>
      <c r="AY21" s="448"/>
      <c r="AZ21" s="448">
        <f>IF(OR(MAX($F$12:$AU$15)&gt;1,MAX($F$19:$AU$24)&gt;1,MAX($F$26:$AU$49)&gt;1),0,SUMPRODUCT(F$15:AU$15,F21:AU21)+4!AZ21)</f>
        <v>0</v>
      </c>
      <c r="BA21" s="451"/>
      <c r="BB21" s="447">
        <f t="shared" si="1"/>
        <v>0</v>
      </c>
      <c r="BC21" s="451"/>
    </row>
    <row r="22" spans="1:55" ht="12.75" customHeight="1">
      <c r="A22" s="96">
        <f>IF(1!B22&lt;&gt;"",1!B22,"")</f>
      </c>
      <c r="B22" s="97">
        <f>IF(1!C22&lt;&gt;"",1!C22,"")</f>
      </c>
      <c r="C22" s="77">
        <f>IF(1!D22&lt;&gt;"",1!D22,"")</f>
      </c>
      <c r="D22" s="77">
        <f>IF(1!E22&lt;&gt;"",1!E22,"")</f>
      </c>
      <c r="E22" s="78">
        <f>4!BB22</f>
        <v>0</v>
      </c>
      <c r="F22" s="81"/>
      <c r="G22" s="42"/>
      <c r="H22" s="42"/>
      <c r="I22" s="42"/>
      <c r="J22" s="42"/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47">
        <f>IF(OR(MAX($F$12:$AU$15)&gt;1,MAX($F$19:$AU$24)&gt;1,MAX($F$26:$AU$49)&gt;1),0,SUMPRODUCT(F$12:AU$12,F22:AU22)+SUMPRODUCT(F$13:AU$13,F22:AU22)+4!AV22)</f>
        <v>0</v>
      </c>
      <c r="AW22" s="446"/>
      <c r="AX22" s="448">
        <f>IF(OR(MAX($F$12:$AU$15)&gt;1,MAX($F$19:$AU$24)&gt;1,MAX($F$26:$AU$49)&gt;1),0,SUMPRODUCT(F$14:AU$14,F22:AU22)+4!AX22)</f>
        <v>0</v>
      </c>
      <c r="AY22" s="448"/>
      <c r="AZ22" s="448">
        <f>IF(OR(MAX($F$12:$AU$15)&gt;1,MAX($F$19:$AU$24)&gt;1,MAX($F$26:$AU$49)&gt;1),0,SUMPRODUCT(F$15:AU$15,F22:AU22)+4!AZ22)</f>
        <v>0</v>
      </c>
      <c r="BA22" s="451"/>
      <c r="BB22" s="447">
        <f t="shared" si="1"/>
        <v>0</v>
      </c>
      <c r="BC22" s="451"/>
    </row>
    <row r="23" spans="1:55" ht="12.75" customHeight="1">
      <c r="A23" s="96">
        <f>IF(1!B23&lt;&gt;"",1!B23,"")</f>
      </c>
      <c r="B23" s="97">
        <f>IF(1!C23&lt;&gt;"",1!C23,"")</f>
      </c>
      <c r="C23" s="77">
        <f>IF(1!D23&lt;&gt;"",1!D23,"")</f>
      </c>
      <c r="D23" s="77">
        <f>IF(1!E23&lt;&gt;"",1!E23,"")</f>
      </c>
      <c r="E23" s="78">
        <f>4!BB23</f>
        <v>0</v>
      </c>
      <c r="F23" s="81"/>
      <c r="G23" s="42"/>
      <c r="H23" s="42"/>
      <c r="I23" s="42"/>
      <c r="J23" s="42"/>
      <c r="K23" s="42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47">
        <f>IF(OR(MAX($F$12:$AU$15)&gt;1,MAX($F$19:$AU$24)&gt;1,MAX($F$26:$AU$49)&gt;1),0,SUMPRODUCT(F$12:AU$12,F23:AU23)+SUMPRODUCT(F$13:AU$13,F23:AU23)+4!AV23)</f>
        <v>0</v>
      </c>
      <c r="AW23" s="446"/>
      <c r="AX23" s="448">
        <f>IF(OR(MAX($F$12:$AU$15)&gt;1,MAX($F$19:$AU$24)&gt;1,MAX($F$26:$AU$49)&gt;1),0,SUMPRODUCT(F$14:AU$14,F23:AU23)+4!AX23)</f>
        <v>0</v>
      </c>
      <c r="AY23" s="448"/>
      <c r="AZ23" s="448">
        <f>IF(OR(MAX($F$12:$AU$15)&gt;1,MAX($F$19:$AU$24)&gt;1,MAX($F$26:$AU$49)&gt;1),0,SUMPRODUCT(F$15:AU$15,F23:AU23)+4!AZ23)</f>
        <v>0</v>
      </c>
      <c r="BA23" s="451"/>
      <c r="BB23" s="447">
        <f t="shared" si="1"/>
        <v>0</v>
      </c>
      <c r="BC23" s="451"/>
    </row>
    <row r="24" spans="1:55" ht="12.75" customHeight="1" thickBot="1">
      <c r="A24" s="96">
        <f>IF(1!B24&lt;&gt;"",1!B24,"")</f>
      </c>
      <c r="B24" s="97">
        <f>IF(1!C24&lt;&gt;"",1!C24,"")</f>
      </c>
      <c r="C24" s="77">
        <f>IF(1!D24&lt;&gt;"",1!D24,"")</f>
      </c>
      <c r="D24" s="77">
        <f>IF(1!E24&lt;&gt;"",1!E24,"")</f>
      </c>
      <c r="E24" s="78">
        <f>4!BB24</f>
        <v>0</v>
      </c>
      <c r="F24" s="81"/>
      <c r="G24" s="42"/>
      <c r="H24" s="42"/>
      <c r="I24" s="42"/>
      <c r="J24" s="42"/>
      <c r="K24" s="42"/>
      <c r="L24" s="4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49">
        <f>IF(OR(MAX($F$12:$AU$15)&gt;1,MAX($F$19:$AU$24)&gt;1,MAX($F$26:$AU$49)&gt;1),0,SUMPRODUCT(F$12:AU$12,F24:AU24)+SUMPRODUCT(F$13:AU$13,F24:AU24)+4!AV24)</f>
        <v>0</v>
      </c>
      <c r="AW24" s="607"/>
      <c r="AX24" s="480">
        <f>IF(OR(MAX($F$12:$AU$15)&gt;1,MAX($F$19:$AU$24)&gt;1,MAX($F$26:$AU$49)&gt;1),0,SUMPRODUCT(F$14:AU$14,F24:AU24)+4!AX24)</f>
        <v>0</v>
      </c>
      <c r="AY24" s="480"/>
      <c r="AZ24" s="480">
        <f>IF(OR(MAX($F$12:$AU$15)&gt;1,MAX($F$19:$AU$24)&gt;1,MAX($F$26:$AU$49)&gt;1),0,SUMPRODUCT(F$15:AU$15,F24:AU24)+4!AZ24)</f>
        <v>0</v>
      </c>
      <c r="BA24" s="450"/>
      <c r="BB24" s="449">
        <f t="shared" si="1"/>
        <v>0</v>
      </c>
      <c r="BC24" s="450"/>
    </row>
    <row r="25" spans="1:57" ht="12.75" customHeight="1" thickBot="1" thickTop="1">
      <c r="A25" s="711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623"/>
      <c r="AW25" s="624"/>
      <c r="AX25" s="478" t="s">
        <v>132</v>
      </c>
      <c r="AY25" s="479"/>
      <c r="AZ25" s="455" t="s">
        <v>14</v>
      </c>
      <c r="BA25" s="456"/>
      <c r="BB25" s="455" t="s">
        <v>15</v>
      </c>
      <c r="BC25" s="457"/>
      <c r="BD25" s="170" t="s">
        <v>189</v>
      </c>
      <c r="BE25" s="127"/>
    </row>
    <row r="26" spans="1:57" ht="12.75" customHeight="1" thickTop="1">
      <c r="A26" s="99">
        <f>IF(1!B26&lt;&gt;"",1!B26,"")</f>
      </c>
      <c r="B26" s="100">
        <f>IF(1!C26&lt;&gt;"",1!C26,"")</f>
      </c>
      <c r="C26" s="77">
        <f>IF(1!D26&lt;&gt;"",1!D26,"")</f>
      </c>
      <c r="D26" s="77">
        <f>IF(1!E26&lt;&gt;"",1!E26,"")</f>
      </c>
      <c r="E26" s="78">
        <f>4!AV26</f>
        <v>0</v>
      </c>
      <c r="F26" s="82"/>
      <c r="G26" s="45"/>
      <c r="H26" s="45"/>
      <c r="I26" s="45"/>
      <c r="J26" s="45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8"/>
      <c r="AF26" s="18"/>
      <c r="AG26" s="18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64">
        <f>IF(OR(MAX($F$12:$AU$15)&gt;1,MAX($F$19:$AU$24)&gt;1,MAX($F$26:$AU$49)&gt;1),0,E26+SUMPRODUCT(F$12:AU$12,F26:AU26)+SUMPRODUCT(F$13:AU$13,F26:AU26)+SUMPRODUCT(F$14:AU$14,F26:AU26)+SUMPRODUCT(F$15:AU$15,F26:AU26))</f>
        <v>0</v>
      </c>
      <c r="AW26" s="465"/>
      <c r="AX26" s="468">
        <f>IF(BE26&gt;0,(100/($BB$12+$BB$13+$BB$15+$BE$52))*(AV26-BD26+$BE$52),IF(SUM($BB$12:$BC$15)&gt;0,(100/($BB$12+$BB$13+$BB$15))*(AV26),0))</f>
        <v>0</v>
      </c>
      <c r="AY26" s="469"/>
      <c r="AZ26" s="458">
        <f aca="true" t="shared" si="2" ref="AZ26:AZ49">IF(AND(AX26&gt;50,C26="K"),1,0)</f>
        <v>0</v>
      </c>
      <c r="BA26" s="459"/>
      <c r="BB26" s="458">
        <f aca="true" t="shared" si="3" ref="BB26:BB49">IF(AND(AX26&gt;50,C26="M"),1,0)</f>
        <v>0</v>
      </c>
      <c r="BC26" s="460"/>
      <c r="BD26" s="127">
        <f>SUMPRODUCT(F$14:AU$14,F26:AU26)+4!BD26</f>
        <v>0</v>
      </c>
      <c r="BE26" s="127">
        <f>IF(OR(1!BD26&gt;0,BD26&gt;0),BD26,0)</f>
        <v>0</v>
      </c>
    </row>
    <row r="27" spans="1:57" ht="12.75" customHeight="1">
      <c r="A27" s="96">
        <f>IF(1!B27&lt;&gt;"",1!B27,"")</f>
      </c>
      <c r="B27" s="98">
        <f>IF(1!C27&lt;&gt;"",1!C27,"")</f>
      </c>
      <c r="C27" s="77">
        <f>IF(1!D27&lt;&gt;"",1!D27,"")</f>
      </c>
      <c r="D27" s="77">
        <f>IF(1!E27&lt;&gt;"",1!E27,"")</f>
      </c>
      <c r="E27" s="78">
        <f>4!AV27</f>
        <v>0</v>
      </c>
      <c r="F27" s="82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4">
        <f aca="true" t="shared" si="4" ref="AV27:AV49">IF(OR(MAX($F$12:$AU$15)&gt;1,MAX($F$19:$AU$24)&gt;1,MAX($F$26:$AU$49)&gt;1),0,E27+SUMPRODUCT(F$12:AU$12,F27:AU27)+SUMPRODUCT(F$13:AU$13,F27:AU27)+SUMPRODUCT(F$14:AU$14,F27:AU27)+SUMPRODUCT(F$15:AU$15,F27:AU27))</f>
        <v>0</v>
      </c>
      <c r="AW27" s="465"/>
      <c r="AX27" s="468">
        <f aca="true" t="shared" si="5" ref="AX27:AX49">IF(BE27&gt;0,(100/($BB$12+$BB$13+$BB$15+$BE$52))*(AV27-BD27+$BE$52),IF(SUM($BB$12:$BC$15)&gt;0,(100/($BB$12+$BB$13+$BB$15))*(AV27),0))</f>
        <v>0</v>
      </c>
      <c r="AY27" s="469"/>
      <c r="AZ27" s="458">
        <f t="shared" si="2"/>
        <v>0</v>
      </c>
      <c r="BA27" s="459"/>
      <c r="BB27" s="453">
        <f t="shared" si="3"/>
        <v>0</v>
      </c>
      <c r="BC27" s="454"/>
      <c r="BD27" s="127">
        <f>SUMPRODUCT(F$14:AU$14,F27:AU27)+4!BD27</f>
        <v>0</v>
      </c>
      <c r="BE27" s="127">
        <f>IF(OR(1!BD27&gt;0,BD27&gt;0),BD27,0)</f>
        <v>0</v>
      </c>
    </row>
    <row r="28" spans="1:57" ht="12.75" customHeight="1">
      <c r="A28" s="96">
        <f>IF(1!B28&lt;&gt;"",1!B28,"")</f>
      </c>
      <c r="B28" s="98">
        <f>IF(1!C28&lt;&gt;"",1!C28,"")</f>
      </c>
      <c r="C28" s="77">
        <f>IF(1!D28&lt;&gt;"",1!D28,"")</f>
      </c>
      <c r="D28" s="77">
        <f>IF(1!E28&lt;&gt;"",1!E28,"")</f>
      </c>
      <c r="E28" s="78">
        <f>4!AV28</f>
        <v>0</v>
      </c>
      <c r="F28" s="8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4">
        <f t="shared" si="4"/>
        <v>0</v>
      </c>
      <c r="AW28" s="465"/>
      <c r="AX28" s="468">
        <f t="shared" si="5"/>
        <v>0</v>
      </c>
      <c r="AY28" s="469"/>
      <c r="AZ28" s="458">
        <f t="shared" si="2"/>
        <v>0</v>
      </c>
      <c r="BA28" s="459"/>
      <c r="BB28" s="453">
        <f t="shared" si="3"/>
        <v>0</v>
      </c>
      <c r="BC28" s="454"/>
      <c r="BD28" s="127">
        <f>SUMPRODUCT(F$14:AU$14,F28:AU28)+4!BD28</f>
        <v>0</v>
      </c>
      <c r="BE28" s="127">
        <f>IF(OR(1!BD28&gt;0,BD28&gt;0),BD28,0)</f>
        <v>0</v>
      </c>
    </row>
    <row r="29" spans="1:57" ht="12.75" customHeight="1">
      <c r="A29" s="96">
        <f>IF(1!B29&lt;&gt;"",1!B29,"")</f>
      </c>
      <c r="B29" s="98">
        <f>IF(1!C29&lt;&gt;"",1!C29,"")</f>
      </c>
      <c r="C29" s="77">
        <f>IF(1!D29&lt;&gt;"",1!D29,"")</f>
      </c>
      <c r="D29" s="77">
        <f>IF(1!E29&lt;&gt;"",1!E29,"")</f>
      </c>
      <c r="E29" s="78">
        <f>4!AV29</f>
        <v>0</v>
      </c>
      <c r="F29" s="82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2"/>
      <c r="R29" s="45"/>
      <c r="S29" s="42"/>
      <c r="T29" s="42"/>
      <c r="U29" s="42"/>
      <c r="V29" s="42"/>
      <c r="W29" s="42"/>
      <c r="X29" s="42"/>
      <c r="Y29" s="42"/>
      <c r="Z29" s="45"/>
      <c r="AA29" s="42"/>
      <c r="AB29" s="42"/>
      <c r="AC29" s="42"/>
      <c r="AD29" s="42"/>
      <c r="AE29" s="45"/>
      <c r="AF29" s="45"/>
      <c r="AG29" s="45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64">
        <f t="shared" si="4"/>
        <v>0</v>
      </c>
      <c r="AW29" s="465"/>
      <c r="AX29" s="468">
        <f t="shared" si="5"/>
        <v>0</v>
      </c>
      <c r="AY29" s="469"/>
      <c r="AZ29" s="458">
        <f t="shared" si="2"/>
        <v>0</v>
      </c>
      <c r="BA29" s="459"/>
      <c r="BB29" s="453">
        <f t="shared" si="3"/>
        <v>0</v>
      </c>
      <c r="BC29" s="454"/>
      <c r="BD29" s="127">
        <f>SUMPRODUCT(F$14:AU$14,F29:AU29)+4!BD29</f>
        <v>0</v>
      </c>
      <c r="BE29" s="127">
        <f>IF(OR(1!BD29&gt;0,BD29&gt;0),BD29,0)</f>
        <v>0</v>
      </c>
    </row>
    <row r="30" spans="1:57" ht="12.75" customHeight="1">
      <c r="A30" s="96">
        <f>IF(1!B30&lt;&gt;"",1!B30,"")</f>
      </c>
      <c r="B30" s="98">
        <f>IF(1!C30&lt;&gt;"",1!C30,"")</f>
      </c>
      <c r="C30" s="77">
        <f>IF(1!D30&lt;&gt;"",1!D30,"")</f>
      </c>
      <c r="D30" s="77">
        <f>IF(1!E30&lt;&gt;"",1!E30,"")</f>
      </c>
      <c r="E30" s="78">
        <f>4!AV30</f>
        <v>0</v>
      </c>
      <c r="F30" s="8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4">
        <f t="shared" si="4"/>
        <v>0</v>
      </c>
      <c r="AW30" s="465"/>
      <c r="AX30" s="468">
        <f t="shared" si="5"/>
        <v>0</v>
      </c>
      <c r="AY30" s="469"/>
      <c r="AZ30" s="458">
        <f t="shared" si="2"/>
        <v>0</v>
      </c>
      <c r="BA30" s="459"/>
      <c r="BB30" s="453">
        <f t="shared" si="3"/>
        <v>0</v>
      </c>
      <c r="BC30" s="454"/>
      <c r="BD30" s="127">
        <f>SUMPRODUCT(F$14:AU$14,F30:AU30)+4!BD30</f>
        <v>0</v>
      </c>
      <c r="BE30" s="127">
        <f>IF(OR(1!BD30&gt;0,BD30&gt;0),BD30,0)</f>
        <v>0</v>
      </c>
    </row>
    <row r="31" spans="1:57" ht="12.75" customHeight="1">
      <c r="A31" s="96">
        <f>IF(1!B31&lt;&gt;"",1!B31,"")</f>
      </c>
      <c r="B31" s="98">
        <f>IF(1!C31&lt;&gt;"",1!C31,"")</f>
      </c>
      <c r="C31" s="77">
        <f>IF(1!D31&lt;&gt;"",1!D31,"")</f>
      </c>
      <c r="D31" s="77">
        <f>IF(1!E31&lt;&gt;"",1!E31,"")</f>
      </c>
      <c r="E31" s="78">
        <f>4!AV31</f>
        <v>0</v>
      </c>
      <c r="F31" s="82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4">
        <f t="shared" si="4"/>
        <v>0</v>
      </c>
      <c r="AW31" s="465"/>
      <c r="AX31" s="468">
        <f t="shared" si="5"/>
        <v>0</v>
      </c>
      <c r="AY31" s="469"/>
      <c r="AZ31" s="458">
        <f t="shared" si="2"/>
        <v>0</v>
      </c>
      <c r="BA31" s="459"/>
      <c r="BB31" s="453">
        <f t="shared" si="3"/>
        <v>0</v>
      </c>
      <c r="BC31" s="454"/>
      <c r="BD31" s="127">
        <f>SUMPRODUCT(F$14:AU$14,F31:AU31)+4!BD31</f>
        <v>0</v>
      </c>
      <c r="BE31" s="127">
        <f>IF(OR(1!BD31&gt;0,BD31&gt;0),BD31,0)</f>
        <v>0</v>
      </c>
    </row>
    <row r="32" spans="1:57" ht="12.75" customHeight="1">
      <c r="A32" s="96">
        <f>IF(1!B32&lt;&gt;"",1!B32,"")</f>
      </c>
      <c r="B32" s="98">
        <f>IF(1!C32&lt;&gt;"",1!C32,"")</f>
      </c>
      <c r="C32" s="77">
        <f>IF(1!D32&lt;&gt;"",1!D32,"")</f>
      </c>
      <c r="D32" s="77">
        <f>IF(1!E32&lt;&gt;"",1!E32,"")</f>
      </c>
      <c r="E32" s="78">
        <f>4!AV32</f>
        <v>0</v>
      </c>
      <c r="F32" s="82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4">
        <f t="shared" si="4"/>
        <v>0</v>
      </c>
      <c r="AW32" s="465"/>
      <c r="AX32" s="468">
        <f t="shared" si="5"/>
        <v>0</v>
      </c>
      <c r="AY32" s="469"/>
      <c r="AZ32" s="458">
        <f t="shared" si="2"/>
        <v>0</v>
      </c>
      <c r="BA32" s="459"/>
      <c r="BB32" s="453">
        <f t="shared" si="3"/>
        <v>0</v>
      </c>
      <c r="BC32" s="454"/>
      <c r="BD32" s="127">
        <f>SUMPRODUCT(F$14:AU$14,F32:AU32)+4!BD32</f>
        <v>0</v>
      </c>
      <c r="BE32" s="127">
        <f>IF(OR(1!BD32&gt;0,BD32&gt;0),BD32,0)</f>
        <v>0</v>
      </c>
    </row>
    <row r="33" spans="1:57" ht="12.75" customHeight="1">
      <c r="A33" s="96">
        <f>IF(1!B33&lt;&gt;"",1!B33,"")</f>
      </c>
      <c r="B33" s="98">
        <f>IF(1!C33&lt;&gt;"",1!C33,"")</f>
      </c>
      <c r="C33" s="77">
        <f>IF(1!D33&lt;&gt;"",1!D33,"")</f>
      </c>
      <c r="D33" s="77">
        <f>IF(1!E33&lt;&gt;"",1!E33,"")</f>
      </c>
      <c r="E33" s="78">
        <f>4!AV33</f>
        <v>0</v>
      </c>
      <c r="F33" s="82"/>
      <c r="G33" s="45"/>
      <c r="H33" s="45"/>
      <c r="I33" s="45"/>
      <c r="J33" s="45"/>
      <c r="K33" s="45"/>
      <c r="L33" s="4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64">
        <f t="shared" si="4"/>
        <v>0</v>
      </c>
      <c r="AW33" s="465"/>
      <c r="AX33" s="468">
        <f t="shared" si="5"/>
        <v>0</v>
      </c>
      <c r="AY33" s="469"/>
      <c r="AZ33" s="458">
        <f t="shared" si="2"/>
        <v>0</v>
      </c>
      <c r="BA33" s="459"/>
      <c r="BB33" s="453">
        <f t="shared" si="3"/>
        <v>0</v>
      </c>
      <c r="BC33" s="454"/>
      <c r="BD33" s="127">
        <f>SUMPRODUCT(F$14:AU$14,F33:AU33)+4!BD33</f>
        <v>0</v>
      </c>
      <c r="BE33" s="127">
        <f>IF(OR(1!BD33&gt;0,BD33&gt;0),BD33,0)</f>
        <v>0</v>
      </c>
    </row>
    <row r="34" spans="1:57" ht="12.75" customHeight="1">
      <c r="A34" s="96">
        <f>IF(1!B34&lt;&gt;"",1!B34,"")</f>
      </c>
      <c r="B34" s="98">
        <f>IF(1!C34&lt;&gt;"",1!C34,"")</f>
      </c>
      <c r="C34" s="77">
        <f>IF(1!D34&lt;&gt;"",1!D34,"")</f>
      </c>
      <c r="D34" s="77">
        <f>IF(1!E34&lt;&gt;"",1!E34,"")</f>
      </c>
      <c r="E34" s="78">
        <f>4!AV34</f>
        <v>0</v>
      </c>
      <c r="F34" s="82"/>
      <c r="G34" s="45"/>
      <c r="H34" s="45"/>
      <c r="I34" s="45"/>
      <c r="J34" s="45"/>
      <c r="K34" s="45"/>
      <c r="L34" s="4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64">
        <f t="shared" si="4"/>
        <v>0</v>
      </c>
      <c r="AW34" s="465"/>
      <c r="AX34" s="468">
        <f t="shared" si="5"/>
        <v>0</v>
      </c>
      <c r="AY34" s="469"/>
      <c r="AZ34" s="458">
        <f t="shared" si="2"/>
        <v>0</v>
      </c>
      <c r="BA34" s="459"/>
      <c r="BB34" s="453">
        <f t="shared" si="3"/>
        <v>0</v>
      </c>
      <c r="BC34" s="454"/>
      <c r="BD34" s="127">
        <f>SUMPRODUCT(F$14:AU$14,F34:AU34)+4!BD34</f>
        <v>0</v>
      </c>
      <c r="BE34" s="127">
        <f>IF(OR(1!BD34&gt;0,BD34&gt;0),BD34,0)</f>
        <v>0</v>
      </c>
    </row>
    <row r="35" spans="1:57" ht="12.75" customHeight="1">
      <c r="A35" s="96">
        <f>IF(1!B35&lt;&gt;"",1!B35,"")</f>
      </c>
      <c r="B35" s="98">
        <f>IF(1!C35&lt;&gt;"",1!C35,"")</f>
      </c>
      <c r="C35" s="77">
        <f>IF(1!D35&lt;&gt;"",1!D35,"")</f>
      </c>
      <c r="D35" s="77">
        <f>IF(1!E35&lt;&gt;"",1!E35,"")</f>
      </c>
      <c r="E35" s="78">
        <f>4!AV35</f>
        <v>0</v>
      </c>
      <c r="F35" s="82"/>
      <c r="G35" s="45"/>
      <c r="H35" s="45"/>
      <c r="I35" s="45"/>
      <c r="J35" s="45"/>
      <c r="K35" s="45"/>
      <c r="L35" s="4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64">
        <f t="shared" si="4"/>
        <v>0</v>
      </c>
      <c r="AW35" s="465"/>
      <c r="AX35" s="468">
        <f t="shared" si="5"/>
        <v>0</v>
      </c>
      <c r="AY35" s="469"/>
      <c r="AZ35" s="458">
        <f t="shared" si="2"/>
        <v>0</v>
      </c>
      <c r="BA35" s="459"/>
      <c r="BB35" s="453">
        <f t="shared" si="3"/>
        <v>0</v>
      </c>
      <c r="BC35" s="454"/>
      <c r="BD35" s="127">
        <f>SUMPRODUCT(F$14:AU$14,F35:AU35)+4!BD35</f>
        <v>0</v>
      </c>
      <c r="BE35" s="127">
        <f>IF(OR(1!BD35&gt;0,BD35&gt;0),BD35,0)</f>
        <v>0</v>
      </c>
    </row>
    <row r="36" spans="1:57" ht="12.75" customHeight="1">
      <c r="A36" s="96">
        <f>IF(1!B36&lt;&gt;"",1!B36,"")</f>
      </c>
      <c r="B36" s="98">
        <f>IF(1!C36&lt;&gt;"",1!C36,"")</f>
      </c>
      <c r="C36" s="77">
        <f>IF(1!D36&lt;&gt;"",1!D36,"")</f>
      </c>
      <c r="D36" s="77">
        <f>IF(1!E36&lt;&gt;"",1!E36,"")</f>
      </c>
      <c r="E36" s="78">
        <f>4!AV36</f>
        <v>0</v>
      </c>
      <c r="F36" s="82"/>
      <c r="G36" s="45"/>
      <c r="H36" s="45"/>
      <c r="I36" s="45"/>
      <c r="J36" s="45"/>
      <c r="K36" s="45"/>
      <c r="L36" s="4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64">
        <f t="shared" si="4"/>
        <v>0</v>
      </c>
      <c r="AW36" s="465"/>
      <c r="AX36" s="468">
        <f t="shared" si="5"/>
        <v>0</v>
      </c>
      <c r="AY36" s="469"/>
      <c r="AZ36" s="458">
        <f t="shared" si="2"/>
        <v>0</v>
      </c>
      <c r="BA36" s="459"/>
      <c r="BB36" s="453">
        <f t="shared" si="3"/>
        <v>0</v>
      </c>
      <c r="BC36" s="454"/>
      <c r="BD36" s="127">
        <f>SUMPRODUCT(F$14:AU$14,F36:AU36)+4!BD36</f>
        <v>0</v>
      </c>
      <c r="BE36" s="127">
        <f>IF(OR(1!BD36&gt;0,BD36&gt;0),BD36,0)</f>
        <v>0</v>
      </c>
    </row>
    <row r="37" spans="1:57" ht="12.75" customHeight="1">
      <c r="A37" s="96">
        <f>IF(1!B37&lt;&gt;"",1!B37,"")</f>
      </c>
      <c r="B37" s="98">
        <f>IF(1!C37&lt;&gt;"",1!C37,"")</f>
      </c>
      <c r="C37" s="77">
        <f>IF(1!D37&lt;&gt;"",1!D37,"")</f>
      </c>
      <c r="D37" s="77">
        <f>IF(1!E37&lt;&gt;"",1!E37,"")</f>
      </c>
      <c r="E37" s="78">
        <f>4!AV37</f>
        <v>0</v>
      </c>
      <c r="F37" s="82"/>
      <c r="G37" s="45"/>
      <c r="H37" s="45"/>
      <c r="I37" s="45"/>
      <c r="J37" s="45"/>
      <c r="K37" s="45"/>
      <c r="L37" s="4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64">
        <f t="shared" si="4"/>
        <v>0</v>
      </c>
      <c r="AW37" s="465"/>
      <c r="AX37" s="468">
        <f t="shared" si="5"/>
        <v>0</v>
      </c>
      <c r="AY37" s="469"/>
      <c r="AZ37" s="458">
        <f t="shared" si="2"/>
        <v>0</v>
      </c>
      <c r="BA37" s="459"/>
      <c r="BB37" s="453">
        <f t="shared" si="3"/>
        <v>0</v>
      </c>
      <c r="BC37" s="454"/>
      <c r="BD37" s="127">
        <f>SUMPRODUCT(F$14:AU$14,F37:AU37)+4!BD37</f>
        <v>0</v>
      </c>
      <c r="BE37" s="127">
        <f>IF(OR(1!BD37&gt;0,BD37&gt;0),BD37,0)</f>
        <v>0</v>
      </c>
    </row>
    <row r="38" spans="1:57" ht="12.75" customHeight="1">
      <c r="A38" s="96">
        <f>IF(1!B38&lt;&gt;"",1!B38,"")</f>
      </c>
      <c r="B38" s="98">
        <f>IF(1!C38&lt;&gt;"",1!C38,"")</f>
      </c>
      <c r="C38" s="77">
        <f>IF(1!D38&lt;&gt;"",1!D38,"")</f>
      </c>
      <c r="D38" s="77">
        <f>IF(1!E38&lt;&gt;"",1!E38,"")</f>
      </c>
      <c r="E38" s="78">
        <f>4!AV38</f>
        <v>0</v>
      </c>
      <c r="F38" s="82"/>
      <c r="G38" s="45"/>
      <c r="H38" s="45"/>
      <c r="I38" s="45"/>
      <c r="J38" s="45"/>
      <c r="K38" s="45"/>
      <c r="L38" s="4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64">
        <f t="shared" si="4"/>
        <v>0</v>
      </c>
      <c r="AW38" s="465"/>
      <c r="AX38" s="468">
        <f t="shared" si="5"/>
        <v>0</v>
      </c>
      <c r="AY38" s="469"/>
      <c r="AZ38" s="458">
        <f t="shared" si="2"/>
        <v>0</v>
      </c>
      <c r="BA38" s="459"/>
      <c r="BB38" s="453">
        <f t="shared" si="3"/>
        <v>0</v>
      </c>
      <c r="BC38" s="454"/>
      <c r="BD38" s="127">
        <f>SUMPRODUCT(F$14:AU$14,F38:AU38)+4!BD38</f>
        <v>0</v>
      </c>
      <c r="BE38" s="127">
        <f>IF(OR(1!BD38&gt;0,BD38&gt;0),BD38,0)</f>
        <v>0</v>
      </c>
    </row>
    <row r="39" spans="1:57" ht="12.75" customHeight="1">
      <c r="A39" s="96">
        <f>IF(1!B39&lt;&gt;"",1!B39,"")</f>
      </c>
      <c r="B39" s="98">
        <f>IF(1!C39&lt;&gt;"",1!C39,"")</f>
      </c>
      <c r="C39" s="77">
        <f>IF(1!D39&lt;&gt;"",1!D39,"")</f>
      </c>
      <c r="D39" s="77">
        <f>IF(1!E39&lt;&gt;"",1!E39,"")</f>
      </c>
      <c r="E39" s="78">
        <f>4!AV39</f>
        <v>0</v>
      </c>
      <c r="F39" s="82"/>
      <c r="G39" s="45"/>
      <c r="H39" s="45"/>
      <c r="I39" s="45"/>
      <c r="J39" s="45"/>
      <c r="K39" s="45"/>
      <c r="L39" s="4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64">
        <f t="shared" si="4"/>
        <v>0</v>
      </c>
      <c r="AW39" s="465"/>
      <c r="AX39" s="468">
        <f t="shared" si="5"/>
        <v>0</v>
      </c>
      <c r="AY39" s="469"/>
      <c r="AZ39" s="458">
        <f t="shared" si="2"/>
        <v>0</v>
      </c>
      <c r="BA39" s="459"/>
      <c r="BB39" s="453">
        <f t="shared" si="3"/>
        <v>0</v>
      </c>
      <c r="BC39" s="454"/>
      <c r="BD39" s="127">
        <f>SUMPRODUCT(F$14:AU$14,F39:AU39)+4!BD39</f>
        <v>0</v>
      </c>
      <c r="BE39" s="127">
        <f>IF(OR(1!BD39&gt;0,BD39&gt;0),BD39,0)</f>
        <v>0</v>
      </c>
    </row>
    <row r="40" spans="1:57" ht="12.75" customHeight="1">
      <c r="A40" s="96">
        <f>IF(1!B40&lt;&gt;"",1!B40,"")</f>
      </c>
      <c r="B40" s="98">
        <f>IF(1!C40&lt;&gt;"",1!C40,"")</f>
      </c>
      <c r="C40" s="77">
        <f>IF(1!D40&lt;&gt;"",1!D40,"")</f>
      </c>
      <c r="D40" s="77">
        <f>IF(1!E40&lt;&gt;"",1!E40,"")</f>
      </c>
      <c r="E40" s="78">
        <f>4!AV40</f>
        <v>0</v>
      </c>
      <c r="F40" s="82"/>
      <c r="G40" s="45"/>
      <c r="H40" s="45"/>
      <c r="I40" s="45"/>
      <c r="J40" s="45"/>
      <c r="K40" s="45"/>
      <c r="L40" s="4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64">
        <f t="shared" si="4"/>
        <v>0</v>
      </c>
      <c r="AW40" s="465"/>
      <c r="AX40" s="468">
        <f t="shared" si="5"/>
        <v>0</v>
      </c>
      <c r="AY40" s="469"/>
      <c r="AZ40" s="458">
        <f t="shared" si="2"/>
        <v>0</v>
      </c>
      <c r="BA40" s="459"/>
      <c r="BB40" s="453">
        <f t="shared" si="3"/>
        <v>0</v>
      </c>
      <c r="BC40" s="454"/>
      <c r="BD40" s="127">
        <f>SUMPRODUCT(F$14:AU$14,F40:AU40)+4!BD40</f>
        <v>0</v>
      </c>
      <c r="BE40" s="127">
        <f>IF(OR(1!BD40&gt;0,BD40&gt;0),BD40,0)</f>
        <v>0</v>
      </c>
    </row>
    <row r="41" spans="1:57" ht="12.75" customHeight="1">
      <c r="A41" s="96">
        <f>IF(1!B41&lt;&gt;"",1!B41,"")</f>
      </c>
      <c r="B41" s="98">
        <f>IF(1!C41&lt;&gt;"",1!C41,"")</f>
      </c>
      <c r="C41" s="77">
        <f>IF(1!D41&lt;&gt;"",1!D41,"")</f>
      </c>
      <c r="D41" s="77">
        <f>IF(1!E41&lt;&gt;"",1!E41,"")</f>
      </c>
      <c r="E41" s="78">
        <f>4!AV41</f>
        <v>0</v>
      </c>
      <c r="F41" s="82"/>
      <c r="G41" s="45"/>
      <c r="H41" s="45"/>
      <c r="I41" s="45"/>
      <c r="J41" s="45"/>
      <c r="K41" s="45"/>
      <c r="L41" s="4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64">
        <f t="shared" si="4"/>
        <v>0</v>
      </c>
      <c r="AW41" s="465"/>
      <c r="AX41" s="468">
        <f t="shared" si="5"/>
        <v>0</v>
      </c>
      <c r="AY41" s="469"/>
      <c r="AZ41" s="458">
        <f t="shared" si="2"/>
        <v>0</v>
      </c>
      <c r="BA41" s="459"/>
      <c r="BB41" s="453">
        <f t="shared" si="3"/>
        <v>0</v>
      </c>
      <c r="BC41" s="454"/>
      <c r="BD41" s="127">
        <f>SUMPRODUCT(F$14:AU$14,F41:AU41)+4!BD41</f>
        <v>0</v>
      </c>
      <c r="BE41" s="127">
        <f>IF(OR(1!BD41&gt;0,BD41&gt;0),BD41,0)</f>
        <v>0</v>
      </c>
    </row>
    <row r="42" spans="1:57" ht="12.75" customHeight="1">
      <c r="A42" s="96">
        <f>IF(1!B42&lt;&gt;"",1!B42,"")</f>
      </c>
      <c r="B42" s="98">
        <f>IF(1!C42&lt;&gt;"",1!C42,"")</f>
      </c>
      <c r="C42" s="77">
        <f>IF(1!D42&lt;&gt;"",1!D42,"")</f>
      </c>
      <c r="D42" s="77">
        <f>IF(1!E42&lt;&gt;"",1!E42,"")</f>
      </c>
      <c r="E42" s="78">
        <f>4!AV42</f>
        <v>0</v>
      </c>
      <c r="F42" s="82"/>
      <c r="G42" s="45"/>
      <c r="H42" s="45"/>
      <c r="I42" s="45"/>
      <c r="J42" s="45"/>
      <c r="K42" s="45"/>
      <c r="L42" s="4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64">
        <f t="shared" si="4"/>
        <v>0</v>
      </c>
      <c r="AW42" s="465"/>
      <c r="AX42" s="468">
        <f t="shared" si="5"/>
        <v>0</v>
      </c>
      <c r="AY42" s="469"/>
      <c r="AZ42" s="458">
        <f t="shared" si="2"/>
        <v>0</v>
      </c>
      <c r="BA42" s="459"/>
      <c r="BB42" s="453">
        <f t="shared" si="3"/>
        <v>0</v>
      </c>
      <c r="BC42" s="454"/>
      <c r="BD42" s="127">
        <f>SUMPRODUCT(F$14:AU$14,F42:AU42)+4!BD42</f>
        <v>0</v>
      </c>
      <c r="BE42" s="127">
        <f>IF(OR(1!BD42&gt;0,BD42&gt;0),BD42,0)</f>
        <v>0</v>
      </c>
    </row>
    <row r="43" spans="1:57" ht="12.75" customHeight="1">
      <c r="A43" s="96">
        <f>IF(1!B43&lt;&gt;"",1!B43,"")</f>
      </c>
      <c r="B43" s="98">
        <f>IF(1!C43&lt;&gt;"",1!C43,"")</f>
      </c>
      <c r="C43" s="77">
        <f>IF(1!D43&lt;&gt;"",1!D43,"")</f>
      </c>
      <c r="D43" s="77">
        <f>IF(1!E43&lt;&gt;"",1!E43,"")</f>
      </c>
      <c r="E43" s="78">
        <f>4!AV43</f>
        <v>0</v>
      </c>
      <c r="F43" s="82"/>
      <c r="G43" s="45"/>
      <c r="H43" s="45"/>
      <c r="I43" s="45"/>
      <c r="J43" s="45"/>
      <c r="K43" s="45"/>
      <c r="L43" s="4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64">
        <f t="shared" si="4"/>
        <v>0</v>
      </c>
      <c r="AW43" s="465"/>
      <c r="AX43" s="468">
        <f t="shared" si="5"/>
        <v>0</v>
      </c>
      <c r="AY43" s="469"/>
      <c r="AZ43" s="458">
        <f t="shared" si="2"/>
        <v>0</v>
      </c>
      <c r="BA43" s="459"/>
      <c r="BB43" s="453">
        <f t="shared" si="3"/>
        <v>0</v>
      </c>
      <c r="BC43" s="454"/>
      <c r="BD43" s="127">
        <f>SUMPRODUCT(F$14:AU$14,F43:AU43)+4!BD43</f>
        <v>0</v>
      </c>
      <c r="BE43" s="127">
        <f>IF(OR(1!BD43&gt;0,BD43&gt;0),BD43,0)</f>
        <v>0</v>
      </c>
    </row>
    <row r="44" spans="1:57" ht="12.75" customHeight="1">
      <c r="A44" s="96">
        <f>IF(1!B44&lt;&gt;"",1!B44,"")</f>
      </c>
      <c r="B44" s="98">
        <f>IF(1!C44&lt;&gt;"",1!C44,"")</f>
      </c>
      <c r="C44" s="77">
        <f>IF(1!D44&lt;&gt;"",1!D44,"")</f>
      </c>
      <c r="D44" s="77">
        <f>IF(1!E44&lt;&gt;"",1!E44,"")</f>
      </c>
      <c r="E44" s="78">
        <f>4!AV44</f>
        <v>0</v>
      </c>
      <c r="F44" s="82"/>
      <c r="G44" s="45"/>
      <c r="H44" s="45"/>
      <c r="I44" s="45"/>
      <c r="J44" s="45"/>
      <c r="K44" s="45"/>
      <c r="L44" s="4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64">
        <f t="shared" si="4"/>
        <v>0</v>
      </c>
      <c r="AW44" s="465"/>
      <c r="AX44" s="468">
        <f t="shared" si="5"/>
        <v>0</v>
      </c>
      <c r="AY44" s="469"/>
      <c r="AZ44" s="458">
        <f t="shared" si="2"/>
        <v>0</v>
      </c>
      <c r="BA44" s="459"/>
      <c r="BB44" s="453">
        <f t="shared" si="3"/>
        <v>0</v>
      </c>
      <c r="BC44" s="454"/>
      <c r="BD44" s="127">
        <f>SUMPRODUCT(F$14:AU$14,F44:AU44)+4!BD44</f>
        <v>0</v>
      </c>
      <c r="BE44" s="127">
        <f>IF(OR(1!BD44&gt;0,BD44&gt;0),BD44,0)</f>
        <v>0</v>
      </c>
    </row>
    <row r="45" spans="1:57" ht="12.75" customHeight="1">
      <c r="A45" s="96">
        <f>IF(1!B45&lt;&gt;"",1!B45,"")</f>
      </c>
      <c r="B45" s="98">
        <f>IF(1!C45&lt;&gt;"",1!C45,"")</f>
      </c>
      <c r="C45" s="77">
        <f>IF(1!D45&lt;&gt;"",1!D45,"")</f>
      </c>
      <c r="D45" s="77">
        <f>IF(1!E45&lt;&gt;"",1!E45,"")</f>
      </c>
      <c r="E45" s="78">
        <f>4!AV45</f>
        <v>0</v>
      </c>
      <c r="F45" s="82"/>
      <c r="G45" s="45"/>
      <c r="H45" s="45"/>
      <c r="I45" s="45"/>
      <c r="J45" s="45"/>
      <c r="K45" s="45"/>
      <c r="L45" s="4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64">
        <f t="shared" si="4"/>
        <v>0</v>
      </c>
      <c r="AW45" s="465"/>
      <c r="AX45" s="468">
        <f t="shared" si="5"/>
        <v>0</v>
      </c>
      <c r="AY45" s="469"/>
      <c r="AZ45" s="458">
        <f t="shared" si="2"/>
        <v>0</v>
      </c>
      <c r="BA45" s="459"/>
      <c r="BB45" s="453">
        <f t="shared" si="3"/>
        <v>0</v>
      </c>
      <c r="BC45" s="454"/>
      <c r="BD45" s="127">
        <f>SUMPRODUCT(F$14:AU$14,F45:AU45)+4!BD45</f>
        <v>0</v>
      </c>
      <c r="BE45" s="127">
        <f>IF(OR(1!BD45&gt;0,BD45&gt;0),BD45,0)</f>
        <v>0</v>
      </c>
    </row>
    <row r="46" spans="1:57" ht="12.75" customHeight="1">
      <c r="A46" s="96">
        <f>IF(1!B46&lt;&gt;"",1!B46,"")</f>
      </c>
      <c r="B46" s="98">
        <f>IF(1!C46&lt;&gt;"",1!C46,"")</f>
      </c>
      <c r="C46" s="77">
        <f>IF(1!D46&lt;&gt;"",1!D46,"")</f>
      </c>
      <c r="D46" s="77">
        <f>IF(1!E46&lt;&gt;"",1!E46,"")</f>
      </c>
      <c r="E46" s="78">
        <f>4!AV46</f>
        <v>0</v>
      </c>
      <c r="F46" s="82"/>
      <c r="G46" s="45"/>
      <c r="H46" s="45"/>
      <c r="I46" s="45"/>
      <c r="J46" s="45"/>
      <c r="K46" s="45"/>
      <c r="L46" s="4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64">
        <f t="shared" si="4"/>
        <v>0</v>
      </c>
      <c r="AW46" s="465"/>
      <c r="AX46" s="468">
        <f t="shared" si="5"/>
        <v>0</v>
      </c>
      <c r="AY46" s="469"/>
      <c r="AZ46" s="458">
        <f t="shared" si="2"/>
        <v>0</v>
      </c>
      <c r="BA46" s="459"/>
      <c r="BB46" s="453">
        <f t="shared" si="3"/>
        <v>0</v>
      </c>
      <c r="BC46" s="454"/>
      <c r="BD46" s="127">
        <f>SUMPRODUCT(F$14:AU$14,F46:AU46)+4!BD46</f>
        <v>0</v>
      </c>
      <c r="BE46" s="127">
        <f>IF(OR(1!BD46&gt;0,BD46&gt;0),BD46,0)</f>
        <v>0</v>
      </c>
    </row>
    <row r="47" spans="1:57" ht="12.75" customHeight="1">
      <c r="A47" s="96">
        <f>IF(1!B47&lt;&gt;"",1!B47,"")</f>
      </c>
      <c r="B47" s="98">
        <f>IF(1!C47&lt;&gt;"",1!C47,"")</f>
      </c>
      <c r="C47" s="77">
        <f>IF(1!D47&lt;&gt;"",1!D47,"")</f>
      </c>
      <c r="D47" s="77">
        <f>IF(1!E47&lt;&gt;"",1!E47,"")</f>
      </c>
      <c r="E47" s="78">
        <f>4!AV47</f>
        <v>0</v>
      </c>
      <c r="F47" s="82"/>
      <c r="G47" s="45"/>
      <c r="H47" s="45"/>
      <c r="I47" s="45"/>
      <c r="J47" s="45"/>
      <c r="K47" s="45"/>
      <c r="L47" s="4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64">
        <f t="shared" si="4"/>
        <v>0</v>
      </c>
      <c r="AW47" s="465"/>
      <c r="AX47" s="468">
        <f t="shared" si="5"/>
        <v>0</v>
      </c>
      <c r="AY47" s="469"/>
      <c r="AZ47" s="458">
        <f t="shared" si="2"/>
        <v>0</v>
      </c>
      <c r="BA47" s="459"/>
      <c r="BB47" s="453">
        <f t="shared" si="3"/>
        <v>0</v>
      </c>
      <c r="BC47" s="454"/>
      <c r="BD47" s="127">
        <f>SUMPRODUCT(F$14:AU$14,F47:AU47)+4!BD47</f>
        <v>0</v>
      </c>
      <c r="BE47" s="127">
        <f>IF(OR(1!BD47&gt;0,BD47&gt;0),BD47,0)</f>
        <v>0</v>
      </c>
    </row>
    <row r="48" spans="1:57" ht="12.75" customHeight="1">
      <c r="A48" s="96">
        <f>IF(1!B48&lt;&gt;"",1!B48,"")</f>
      </c>
      <c r="B48" s="98">
        <f>IF(1!C48&lt;&gt;"",1!C48,"")</f>
      </c>
      <c r="C48" s="77">
        <f>IF(1!D48&lt;&gt;"",1!D48,"")</f>
      </c>
      <c r="D48" s="77">
        <f>IF(1!E48&lt;&gt;"",1!E48,"")</f>
      </c>
      <c r="E48" s="78">
        <f>4!AV48</f>
        <v>0</v>
      </c>
      <c r="F48" s="82"/>
      <c r="G48" s="45"/>
      <c r="H48" s="45"/>
      <c r="I48" s="45"/>
      <c r="J48" s="45"/>
      <c r="K48" s="45"/>
      <c r="L48" s="4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64">
        <f t="shared" si="4"/>
        <v>0</v>
      </c>
      <c r="AW48" s="465"/>
      <c r="AX48" s="468">
        <f t="shared" si="5"/>
        <v>0</v>
      </c>
      <c r="AY48" s="469"/>
      <c r="AZ48" s="458">
        <f t="shared" si="2"/>
        <v>0</v>
      </c>
      <c r="BA48" s="459"/>
      <c r="BB48" s="453">
        <f t="shared" si="3"/>
        <v>0</v>
      </c>
      <c r="BC48" s="454"/>
      <c r="BD48" s="127">
        <f>SUMPRODUCT(F$14:AU$14,F48:AU48)+4!BD48</f>
        <v>0</v>
      </c>
      <c r="BE48" s="127">
        <f>IF(OR(1!BD48&gt;0,BD48&gt;0),BD48,0)</f>
        <v>0</v>
      </c>
    </row>
    <row r="49" spans="1:57" ht="12.75" customHeight="1" thickBot="1">
      <c r="A49" s="101">
        <f>IF(1!B49&lt;&gt;"",1!B49,"")</f>
      </c>
      <c r="B49" s="102">
        <f>IF(1!C49&lt;&gt;"",1!C49,"")</f>
      </c>
      <c r="C49" s="77">
        <f>IF(1!D49&lt;&gt;"",1!D49,"")</f>
      </c>
      <c r="D49" s="77">
        <f>IF(1!E49&lt;&gt;"",1!E49,"")</f>
      </c>
      <c r="E49" s="78">
        <f>4!AV49</f>
        <v>0</v>
      </c>
      <c r="F49" s="82"/>
      <c r="G49" s="45"/>
      <c r="H49" s="45"/>
      <c r="I49" s="45"/>
      <c r="J49" s="45"/>
      <c r="K49" s="45"/>
      <c r="L49" s="4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4">
        <f t="shared" si="4"/>
        <v>0</v>
      </c>
      <c r="AW49" s="465"/>
      <c r="AX49" s="468">
        <f t="shared" si="5"/>
        <v>0</v>
      </c>
      <c r="AY49" s="469"/>
      <c r="AZ49" s="458">
        <f t="shared" si="2"/>
        <v>0</v>
      </c>
      <c r="BA49" s="459"/>
      <c r="BB49" s="605">
        <f t="shared" si="3"/>
        <v>0</v>
      </c>
      <c r="BC49" s="606"/>
      <c r="BD49" s="127">
        <f>SUMPRODUCT(F$14:AU$14,F49:AU49)+4!BD49</f>
        <v>0</v>
      </c>
      <c r="BE49" s="127">
        <f>IF(OR(1!BD49&gt;0,BD49&gt;0),BD49,0)</f>
        <v>0</v>
      </c>
    </row>
    <row r="50" spans="1:57" ht="12.75" customHeight="1" thickBot="1" thickTop="1">
      <c r="A50" s="69"/>
      <c r="B50" s="70" t="s">
        <v>68</v>
      </c>
      <c r="C50" s="79"/>
      <c r="D50" s="70">
        <f>COUNT(D26:D49)</f>
        <v>0</v>
      </c>
      <c r="E50" s="167">
        <f aca="true" t="shared" si="6" ref="E50:AU50">SUM(E26:E49)</f>
        <v>0</v>
      </c>
      <c r="F50" s="80">
        <f t="shared" si="6"/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1">
        <f t="shared" si="6"/>
        <v>0</v>
      </c>
      <c r="O50" s="51">
        <f t="shared" si="6"/>
        <v>0</v>
      </c>
      <c r="P50" s="51">
        <f t="shared" si="6"/>
        <v>0</v>
      </c>
      <c r="Q50" s="51">
        <f t="shared" si="6"/>
        <v>0</v>
      </c>
      <c r="R50" s="51">
        <f t="shared" si="6"/>
        <v>0</v>
      </c>
      <c r="S50" s="51">
        <f t="shared" si="6"/>
        <v>0</v>
      </c>
      <c r="T50" s="51">
        <f t="shared" si="6"/>
        <v>0</v>
      </c>
      <c r="U50" s="51">
        <f t="shared" si="6"/>
        <v>0</v>
      </c>
      <c r="V50" s="51">
        <f t="shared" si="6"/>
        <v>0</v>
      </c>
      <c r="W50" s="51">
        <f t="shared" si="6"/>
        <v>0</v>
      </c>
      <c r="X50" s="51">
        <f t="shared" si="6"/>
        <v>0</v>
      </c>
      <c r="Y50" s="51">
        <f t="shared" si="6"/>
        <v>0</v>
      </c>
      <c r="Z50" s="51">
        <f t="shared" si="6"/>
        <v>0</v>
      </c>
      <c r="AA50" s="51">
        <f t="shared" si="6"/>
        <v>0</v>
      </c>
      <c r="AB50" s="51">
        <f t="shared" si="6"/>
        <v>0</v>
      </c>
      <c r="AC50" s="51">
        <f t="shared" si="6"/>
        <v>0</v>
      </c>
      <c r="AD50" s="51">
        <f t="shared" si="6"/>
        <v>0</v>
      </c>
      <c r="AE50" s="51">
        <f t="shared" si="6"/>
        <v>0</v>
      </c>
      <c r="AF50" s="51">
        <f t="shared" si="6"/>
        <v>0</v>
      </c>
      <c r="AG50" s="51">
        <f t="shared" si="6"/>
        <v>0</v>
      </c>
      <c r="AH50" s="51">
        <f t="shared" si="6"/>
        <v>0</v>
      </c>
      <c r="AI50" s="51">
        <f t="shared" si="6"/>
        <v>0</v>
      </c>
      <c r="AJ50" s="51">
        <f t="shared" si="6"/>
        <v>0</v>
      </c>
      <c r="AK50" s="51">
        <f t="shared" si="6"/>
        <v>0</v>
      </c>
      <c r="AL50" s="51">
        <f t="shared" si="6"/>
        <v>0</v>
      </c>
      <c r="AM50" s="51">
        <f t="shared" si="6"/>
        <v>0</v>
      </c>
      <c r="AN50" s="51">
        <f t="shared" si="6"/>
        <v>0</v>
      </c>
      <c r="AO50" s="51">
        <f t="shared" si="6"/>
        <v>0</v>
      </c>
      <c r="AP50" s="51">
        <f t="shared" si="6"/>
        <v>0</v>
      </c>
      <c r="AQ50" s="51">
        <f t="shared" si="6"/>
        <v>0</v>
      </c>
      <c r="AR50" s="51">
        <f t="shared" si="6"/>
        <v>0</v>
      </c>
      <c r="AS50" s="51">
        <f t="shared" si="6"/>
        <v>0</v>
      </c>
      <c r="AT50" s="51">
        <f t="shared" si="6"/>
        <v>0</v>
      </c>
      <c r="AU50" s="51">
        <f t="shared" si="6"/>
        <v>0</v>
      </c>
      <c r="AV50" s="622">
        <f>SUM(AV26:AW49)</f>
        <v>0</v>
      </c>
      <c r="AW50" s="471"/>
      <c r="AX50" s="473"/>
      <c r="AY50" s="474"/>
      <c r="AZ50" s="603">
        <f>SUM(AZ26:BA49)</f>
        <v>0</v>
      </c>
      <c r="BA50" s="472"/>
      <c r="BB50" s="603">
        <f>SUM(BB26:BC49)</f>
        <v>0</v>
      </c>
      <c r="BC50" s="431"/>
      <c r="BD50" s="127">
        <f>SUM(BD26:BD49)</f>
        <v>0</v>
      </c>
      <c r="BE50" s="127"/>
    </row>
    <row r="51" spans="1:57" ht="15" customHeight="1" thickTop="1">
      <c r="A51" s="618" t="s">
        <v>36</v>
      </c>
      <c r="B51" s="619"/>
      <c r="C51" s="540">
        <f>IF(AV50&gt;0,(AV50-BD50)/(BB12+BB13+BB15),0)</f>
        <v>0</v>
      </c>
      <c r="D51" s="541"/>
      <c r="E51" s="161"/>
      <c r="F51" s="160">
        <f aca="true" t="shared" si="7" ref="F51:AU51">IF(SUM(F12:F13)=1,SUM(F26:F49),"")</f>
      </c>
      <c r="G51" s="160">
        <f t="shared" si="7"/>
      </c>
      <c r="H51" s="160">
        <f t="shared" si="7"/>
      </c>
      <c r="I51" s="160">
        <f t="shared" si="7"/>
      </c>
      <c r="J51" s="160">
        <f t="shared" si="7"/>
      </c>
      <c r="K51" s="160">
        <f t="shared" si="7"/>
      </c>
      <c r="L51" s="160">
        <f t="shared" si="7"/>
      </c>
      <c r="M51" s="160">
        <f t="shared" si="7"/>
      </c>
      <c r="N51" s="160">
        <f t="shared" si="7"/>
      </c>
      <c r="O51" s="160">
        <f t="shared" si="7"/>
      </c>
      <c r="P51" s="160">
        <f t="shared" si="7"/>
      </c>
      <c r="Q51" s="160">
        <f t="shared" si="7"/>
      </c>
      <c r="R51" s="160">
        <f t="shared" si="7"/>
      </c>
      <c r="S51" s="160">
        <f t="shared" si="7"/>
      </c>
      <c r="T51" s="160">
        <f t="shared" si="7"/>
      </c>
      <c r="U51" s="160">
        <f t="shared" si="7"/>
      </c>
      <c r="V51" s="160">
        <f t="shared" si="7"/>
      </c>
      <c r="W51" s="160">
        <f t="shared" si="7"/>
      </c>
      <c r="X51" s="160">
        <f t="shared" si="7"/>
      </c>
      <c r="Y51" s="160">
        <f t="shared" si="7"/>
      </c>
      <c r="Z51" s="160">
        <f t="shared" si="7"/>
      </c>
      <c r="AA51" s="160">
        <f t="shared" si="7"/>
      </c>
      <c r="AB51" s="160">
        <f t="shared" si="7"/>
      </c>
      <c r="AC51" s="160">
        <f t="shared" si="7"/>
      </c>
      <c r="AD51" s="160">
        <f t="shared" si="7"/>
      </c>
      <c r="AE51" s="160">
        <f t="shared" si="7"/>
      </c>
      <c r="AF51" s="160">
        <f t="shared" si="7"/>
      </c>
      <c r="AG51" s="160">
        <f t="shared" si="7"/>
      </c>
      <c r="AH51" s="160">
        <f t="shared" si="7"/>
      </c>
      <c r="AI51" s="160">
        <f t="shared" si="7"/>
      </c>
      <c r="AJ51" s="160">
        <f t="shared" si="7"/>
      </c>
      <c r="AK51" s="160">
        <f t="shared" si="7"/>
      </c>
      <c r="AL51" s="160">
        <f t="shared" si="7"/>
      </c>
      <c r="AM51" s="160">
        <f t="shared" si="7"/>
      </c>
      <c r="AN51" s="160">
        <f t="shared" si="7"/>
      </c>
      <c r="AO51" s="160">
        <f t="shared" si="7"/>
      </c>
      <c r="AP51" s="160">
        <f t="shared" si="7"/>
      </c>
      <c r="AQ51" s="160">
        <f t="shared" si="7"/>
      </c>
      <c r="AR51" s="160">
        <f t="shared" si="7"/>
      </c>
      <c r="AS51" s="160">
        <f t="shared" si="7"/>
      </c>
      <c r="AT51" s="160">
        <f t="shared" si="7"/>
      </c>
      <c r="AU51" s="160">
        <f t="shared" si="7"/>
      </c>
      <c r="AV51" s="160"/>
      <c r="AW51" s="160"/>
      <c r="AX51" s="160"/>
      <c r="AY51" s="160"/>
      <c r="AZ51" s="160"/>
      <c r="BA51" s="160"/>
      <c r="BB51" s="160"/>
      <c r="BC51" s="160"/>
      <c r="BD51" s="127" t="s">
        <v>180</v>
      </c>
      <c r="BE51" s="127">
        <f>COUNTIF(BE26:BE49,"&gt;0")</f>
        <v>0</v>
      </c>
    </row>
    <row r="52" spans="1:57" ht="15" customHeight="1" thickBot="1">
      <c r="A52" s="620"/>
      <c r="B52" s="621"/>
      <c r="C52" s="542"/>
      <c r="D52" s="543"/>
      <c r="E52" s="162"/>
      <c r="F52" s="163">
        <f>IF(AND(F51&lt;3,F51&gt;0),1,"")</f>
      </c>
      <c r="G52" s="163">
        <f aca="true" t="shared" si="8" ref="G52:AU52">IF(AND(G51&lt;3,G51&gt;0),1,"")</f>
      </c>
      <c r="H52" s="163">
        <f t="shared" si="8"/>
      </c>
      <c r="I52" s="163">
        <f t="shared" si="8"/>
      </c>
      <c r="J52" s="163">
        <f t="shared" si="8"/>
      </c>
      <c r="K52" s="163">
        <f t="shared" si="8"/>
      </c>
      <c r="L52" s="163">
        <f t="shared" si="8"/>
      </c>
      <c r="M52" s="163">
        <f t="shared" si="8"/>
      </c>
      <c r="N52" s="163">
        <f t="shared" si="8"/>
      </c>
      <c r="O52" s="163">
        <f t="shared" si="8"/>
      </c>
      <c r="P52" s="163">
        <f t="shared" si="8"/>
      </c>
      <c r="Q52" s="163">
        <f t="shared" si="8"/>
      </c>
      <c r="R52" s="163">
        <f t="shared" si="8"/>
      </c>
      <c r="S52" s="163">
        <f t="shared" si="8"/>
      </c>
      <c r="T52" s="163">
        <f t="shared" si="8"/>
      </c>
      <c r="U52" s="163">
        <f t="shared" si="8"/>
      </c>
      <c r="V52" s="163">
        <f t="shared" si="8"/>
      </c>
      <c r="W52" s="163">
        <f t="shared" si="8"/>
      </c>
      <c r="X52" s="163">
        <f t="shared" si="8"/>
      </c>
      <c r="Y52" s="163">
        <f t="shared" si="8"/>
      </c>
      <c r="Z52" s="163">
        <f t="shared" si="8"/>
      </c>
      <c r="AA52" s="163">
        <f t="shared" si="8"/>
      </c>
      <c r="AB52" s="163">
        <f t="shared" si="8"/>
      </c>
      <c r="AC52" s="163">
        <f t="shared" si="8"/>
      </c>
      <c r="AD52" s="163">
        <f t="shared" si="8"/>
      </c>
      <c r="AE52" s="163">
        <f t="shared" si="8"/>
      </c>
      <c r="AF52" s="163">
        <f t="shared" si="8"/>
      </c>
      <c r="AG52" s="163">
        <f t="shared" si="8"/>
      </c>
      <c r="AH52" s="163">
        <f t="shared" si="8"/>
      </c>
      <c r="AI52" s="163">
        <f t="shared" si="8"/>
      </c>
      <c r="AJ52" s="163">
        <f t="shared" si="8"/>
      </c>
      <c r="AK52" s="163">
        <f t="shared" si="8"/>
      </c>
      <c r="AL52" s="163">
        <f t="shared" si="8"/>
      </c>
      <c r="AM52" s="163">
        <f t="shared" si="8"/>
      </c>
      <c r="AN52" s="163">
        <f t="shared" si="8"/>
      </c>
      <c r="AO52" s="163">
        <f t="shared" si="8"/>
      </c>
      <c r="AP52" s="163">
        <f t="shared" si="8"/>
      </c>
      <c r="AQ52" s="163">
        <f t="shared" si="8"/>
      </c>
      <c r="AR52" s="163">
        <f t="shared" si="8"/>
      </c>
      <c r="AS52" s="163">
        <f t="shared" si="8"/>
      </c>
      <c r="AT52" s="163">
        <f t="shared" si="8"/>
      </c>
      <c r="AU52" s="163">
        <f t="shared" si="8"/>
      </c>
      <c r="AV52" s="163">
        <f>SUM(F52:AU52)</f>
        <v>0</v>
      </c>
      <c r="AW52" s="163">
        <f>AV52+4!AW52</f>
        <v>0</v>
      </c>
      <c r="AX52" s="163"/>
      <c r="AY52" s="163"/>
      <c r="AZ52" s="163"/>
      <c r="BA52" s="163"/>
      <c r="BB52" s="163"/>
      <c r="BC52" s="163"/>
      <c r="BD52" s="127" t="s">
        <v>179</v>
      </c>
      <c r="BE52" s="127" t="e">
        <f>BD50/BE51</f>
        <v>#DIV/0!</v>
      </c>
    </row>
    <row r="53" spans="6:49" ht="12.75" thickTop="1">
      <c r="F53" s="127">
        <f>IF(AND(F51&lt;8,F51&gt;0),1,"")</f>
      </c>
      <c r="G53" s="127">
        <f aca="true" t="shared" si="9" ref="G53:AU53">IF(AND(G51&lt;8,G51&gt;0),1,"")</f>
      </c>
      <c r="H53" s="127">
        <f t="shared" si="9"/>
      </c>
      <c r="I53" s="127">
        <f t="shared" si="9"/>
      </c>
      <c r="J53" s="127">
        <f t="shared" si="9"/>
      </c>
      <c r="K53" s="127">
        <f t="shared" si="9"/>
      </c>
      <c r="L53" s="127">
        <f t="shared" si="9"/>
      </c>
      <c r="M53" s="127">
        <f t="shared" si="9"/>
      </c>
      <c r="N53" s="127">
        <f t="shared" si="9"/>
      </c>
      <c r="O53" s="127">
        <f t="shared" si="9"/>
      </c>
      <c r="P53" s="127">
        <f t="shared" si="9"/>
      </c>
      <c r="Q53" s="127">
        <f t="shared" si="9"/>
      </c>
      <c r="R53" s="127">
        <f t="shared" si="9"/>
      </c>
      <c r="S53" s="127">
        <f t="shared" si="9"/>
      </c>
      <c r="T53" s="127">
        <f t="shared" si="9"/>
      </c>
      <c r="U53" s="127">
        <f t="shared" si="9"/>
      </c>
      <c r="V53" s="127">
        <f t="shared" si="9"/>
      </c>
      <c r="W53" s="127">
        <f t="shared" si="9"/>
      </c>
      <c r="X53" s="127">
        <f t="shared" si="9"/>
      </c>
      <c r="Y53" s="127">
        <f t="shared" si="9"/>
      </c>
      <c r="Z53" s="127">
        <f t="shared" si="9"/>
      </c>
      <c r="AA53" s="127">
        <f t="shared" si="9"/>
      </c>
      <c r="AB53" s="127">
        <f t="shared" si="9"/>
      </c>
      <c r="AC53" s="127">
        <f t="shared" si="9"/>
      </c>
      <c r="AD53" s="127">
        <f t="shared" si="9"/>
      </c>
      <c r="AE53" s="127">
        <f t="shared" si="9"/>
      </c>
      <c r="AF53" s="127">
        <f t="shared" si="9"/>
      </c>
      <c r="AG53" s="127">
        <f t="shared" si="9"/>
      </c>
      <c r="AH53" s="127">
        <f t="shared" si="9"/>
      </c>
      <c r="AI53" s="127">
        <f t="shared" si="9"/>
      </c>
      <c r="AJ53" s="127">
        <f t="shared" si="9"/>
      </c>
      <c r="AK53" s="127">
        <f t="shared" si="9"/>
      </c>
      <c r="AL53" s="127">
        <f t="shared" si="9"/>
      </c>
      <c r="AM53" s="127">
        <f t="shared" si="9"/>
      </c>
      <c r="AN53" s="127">
        <f t="shared" si="9"/>
      </c>
      <c r="AO53" s="127">
        <f t="shared" si="9"/>
      </c>
      <c r="AP53" s="127">
        <f t="shared" si="9"/>
      </c>
      <c r="AQ53" s="127">
        <f t="shared" si="9"/>
      </c>
      <c r="AR53" s="127">
        <f t="shared" si="9"/>
      </c>
      <c r="AS53" s="127">
        <f t="shared" si="9"/>
      </c>
      <c r="AT53" s="127">
        <f t="shared" si="9"/>
      </c>
      <c r="AU53" s="127">
        <f t="shared" si="9"/>
      </c>
      <c r="AV53" s="127">
        <f>SUM(F53:AU53)</f>
        <v>0</v>
      </c>
      <c r="AW53" s="127">
        <f>AV53+4!AW53</f>
        <v>0</v>
      </c>
    </row>
    <row r="58" spans="17:50" ht="12"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7:50" ht="12"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7:50" ht="12"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7:50" ht="12"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7:50" ht="12"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7:50" ht="12"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7:50" ht="12"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7:50" ht="12"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7:50" ht="12"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7:50" ht="12"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7:50" ht="12"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7:50" ht="12"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7:50" ht="12"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7:50" ht="12"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7:50" ht="12"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</sheetData>
  <sheetProtection sheet="1" objects="1" scenarios="1"/>
  <mergeCells count="170">
    <mergeCell ref="AV18:AW18"/>
    <mergeCell ref="A25:AW25"/>
    <mergeCell ref="AV21:AW21"/>
    <mergeCell ref="AX21:AY21"/>
    <mergeCell ref="AX24:AY24"/>
    <mergeCell ref="AV23:AW23"/>
    <mergeCell ref="AV22:AW22"/>
    <mergeCell ref="C51:D52"/>
    <mergeCell ref="E17:E18"/>
    <mergeCell ref="C17:C18"/>
    <mergeCell ref="D17:D18"/>
    <mergeCell ref="BB21:BC21"/>
    <mergeCell ref="AZ18:BA18"/>
    <mergeCell ref="AX18:AY18"/>
    <mergeCell ref="BB19:BC19"/>
    <mergeCell ref="BB20:BC20"/>
    <mergeCell ref="AO16:AU16"/>
    <mergeCell ref="A16:E16"/>
    <mergeCell ref="A51:B52"/>
    <mergeCell ref="A6:A7"/>
    <mergeCell ref="A17:A18"/>
    <mergeCell ref="B17:B18"/>
    <mergeCell ref="A13:E13"/>
    <mergeCell ref="A12:E12"/>
    <mergeCell ref="B11:E11"/>
    <mergeCell ref="B10:E10"/>
    <mergeCell ref="AX50:AY50"/>
    <mergeCell ref="AX46:AY46"/>
    <mergeCell ref="AX47:AY47"/>
    <mergeCell ref="AX48:AY48"/>
    <mergeCell ref="AX49:AY49"/>
    <mergeCell ref="AX36:AY36"/>
    <mergeCell ref="AX37:AY37"/>
    <mergeCell ref="AX45:AY45"/>
    <mergeCell ref="AX38:AY38"/>
    <mergeCell ref="AX39:AY39"/>
    <mergeCell ref="AX40:AY40"/>
    <mergeCell ref="AX41:AY41"/>
    <mergeCell ref="AX42:AY42"/>
    <mergeCell ref="AX43:AY43"/>
    <mergeCell ref="AX44:AY44"/>
    <mergeCell ref="AX32:AY32"/>
    <mergeCell ref="AX33:AY33"/>
    <mergeCell ref="AX34:AY34"/>
    <mergeCell ref="AX35:AY35"/>
    <mergeCell ref="AV50:AW50"/>
    <mergeCell ref="AX22:AY22"/>
    <mergeCell ref="AX23:AY23"/>
    <mergeCell ref="AX25:AY25"/>
    <mergeCell ref="AX26:AY26"/>
    <mergeCell ref="AX27:AY27"/>
    <mergeCell ref="AX28:AY28"/>
    <mergeCell ref="AX29:AY29"/>
    <mergeCell ref="AX30:AY30"/>
    <mergeCell ref="AX31:AY31"/>
    <mergeCell ref="AV46:AW46"/>
    <mergeCell ref="AV47:AW47"/>
    <mergeCell ref="AV48:AW48"/>
    <mergeCell ref="AV49:AW49"/>
    <mergeCell ref="AV42:AW42"/>
    <mergeCell ref="AV43:AW43"/>
    <mergeCell ref="AV44:AW44"/>
    <mergeCell ref="AV45:AW45"/>
    <mergeCell ref="AV38:AW38"/>
    <mergeCell ref="AV39:AW39"/>
    <mergeCell ref="AV40:AW40"/>
    <mergeCell ref="AV41:AW41"/>
    <mergeCell ref="AV34:AW34"/>
    <mergeCell ref="AV35:AW35"/>
    <mergeCell ref="AV36:AW36"/>
    <mergeCell ref="AV37:AW37"/>
    <mergeCell ref="AV30:AW30"/>
    <mergeCell ref="AV31:AW31"/>
    <mergeCell ref="AV32:AW32"/>
    <mergeCell ref="AV33:AW33"/>
    <mergeCell ref="AV26:AW26"/>
    <mergeCell ref="AV27:AW27"/>
    <mergeCell ref="AV28:AW28"/>
    <mergeCell ref="AV29:AW29"/>
    <mergeCell ref="AZ50:BA50"/>
    <mergeCell ref="BB50:BC50"/>
    <mergeCell ref="AZ19:BA19"/>
    <mergeCell ref="AV20:AW20"/>
    <mergeCell ref="AZ48:BA48"/>
    <mergeCell ref="BB48:BC48"/>
    <mergeCell ref="AZ49:BA49"/>
    <mergeCell ref="BB49:BC49"/>
    <mergeCell ref="AZ46:BA46"/>
    <mergeCell ref="AV24:AW24"/>
    <mergeCell ref="AZ43:BA43"/>
    <mergeCell ref="BB43:BC43"/>
    <mergeCell ref="BB46:BC46"/>
    <mergeCell ref="AZ47:BA47"/>
    <mergeCell ref="BB47:BC47"/>
    <mergeCell ref="AZ44:BA44"/>
    <mergeCell ref="BB44:BC44"/>
    <mergeCell ref="AZ45:BA45"/>
    <mergeCell ref="BB45:BC45"/>
    <mergeCell ref="AZ41:BA41"/>
    <mergeCell ref="BB41:BC41"/>
    <mergeCell ref="AZ42:BA42"/>
    <mergeCell ref="BB42:BC42"/>
    <mergeCell ref="AZ39:BA39"/>
    <mergeCell ref="BB39:BC39"/>
    <mergeCell ref="AZ40:BA40"/>
    <mergeCell ref="BB40:BC40"/>
    <mergeCell ref="AZ37:BA37"/>
    <mergeCell ref="BB37:BC37"/>
    <mergeCell ref="AZ38:BA38"/>
    <mergeCell ref="BB38:BC38"/>
    <mergeCell ref="AZ35:BA35"/>
    <mergeCell ref="BB35:BC35"/>
    <mergeCell ref="AZ36:BA36"/>
    <mergeCell ref="BB36:BC36"/>
    <mergeCell ref="AZ33:BA33"/>
    <mergeCell ref="BB33:BC33"/>
    <mergeCell ref="AZ34:BA34"/>
    <mergeCell ref="BB34:BC34"/>
    <mergeCell ref="AZ31:BA31"/>
    <mergeCell ref="BB31:BC31"/>
    <mergeCell ref="AZ32:BA32"/>
    <mergeCell ref="BB32:BC32"/>
    <mergeCell ref="AZ29:BA29"/>
    <mergeCell ref="BB29:BC29"/>
    <mergeCell ref="AZ30:BA30"/>
    <mergeCell ref="BB30:BC30"/>
    <mergeCell ref="AZ26:BA26"/>
    <mergeCell ref="BB26:BC26"/>
    <mergeCell ref="BB24:BC24"/>
    <mergeCell ref="AZ24:BA24"/>
    <mergeCell ref="AZ25:BA25"/>
    <mergeCell ref="BB25:BC25"/>
    <mergeCell ref="AZ28:BA28"/>
    <mergeCell ref="BB28:BC28"/>
    <mergeCell ref="AZ27:BA27"/>
    <mergeCell ref="BB27:BC27"/>
    <mergeCell ref="A10:A11"/>
    <mergeCell ref="B9:E9"/>
    <mergeCell ref="AW9:BB10"/>
    <mergeCell ref="AW11:BB11"/>
    <mergeCell ref="A15:E15"/>
    <mergeCell ref="A14:E14"/>
    <mergeCell ref="AZ20:BA20"/>
    <mergeCell ref="AX20:AY20"/>
    <mergeCell ref="AZ15:BA15"/>
    <mergeCell ref="T16:Z16"/>
    <mergeCell ref="F16:L16"/>
    <mergeCell ref="M16:S16"/>
    <mergeCell ref="AA16:AG16"/>
    <mergeCell ref="AH16:AN16"/>
    <mergeCell ref="AV16:BC16"/>
    <mergeCell ref="AZ23:BA23"/>
    <mergeCell ref="AX19:AY19"/>
    <mergeCell ref="AV19:AW19"/>
    <mergeCell ref="BB22:BC22"/>
    <mergeCell ref="BB18:BC18"/>
    <mergeCell ref="AV17:BC17"/>
    <mergeCell ref="BB23:BC23"/>
    <mergeCell ref="AZ21:BA21"/>
    <mergeCell ref="AZ22:BA22"/>
    <mergeCell ref="BC9:BC11"/>
    <mergeCell ref="AV9:AV11"/>
    <mergeCell ref="F17:AU18"/>
    <mergeCell ref="BB15:BC15"/>
    <mergeCell ref="BB14:BC14"/>
    <mergeCell ref="BB13:BC13"/>
    <mergeCell ref="BB12:BC12"/>
    <mergeCell ref="AZ12:BA12"/>
    <mergeCell ref="AZ13:BA13"/>
    <mergeCell ref="AZ14:BA14"/>
  </mergeCells>
  <printOptions/>
  <pageMargins left="0.5905511811023623" right="0.35433070866141736" top="0.4330708661417323" bottom="0.35433070866141736" header="0.31496062992125984" footer="0.11811023622047245"/>
  <pageSetup fitToHeight="1" fitToWidth="1" horizontalDpi="600" verticalDpi="600" orientation="landscape" paperSize="9" scale="73"/>
  <headerFooter alignWithMargins="0">
    <oddFooter>&amp;C&amp;8 30.82.321 d -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</dc:creator>
  <cp:keywords/>
  <dc:description/>
  <cp:lastModifiedBy>KUB</cp:lastModifiedBy>
  <cp:lastPrinted>2004-11-07T22:02:07Z</cp:lastPrinted>
  <dcterms:created xsi:type="dcterms:W3CDTF">2001-03-30T10:14:20Z</dcterms:created>
  <dcterms:modified xsi:type="dcterms:W3CDTF">2004-11-25T13:49:13Z</dcterms:modified>
  <cp:category/>
  <cp:version/>
  <cp:contentType/>
  <cp:contentStatus/>
</cp:coreProperties>
</file>